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ritaLauura\Documents\ESCRITORIO\PORTAL WEB\PARA PUBLICAR ENERO\"/>
    </mc:Choice>
  </mc:AlternateContent>
  <bookViews>
    <workbookView xWindow="-960" yWindow="1065" windowWidth="14205" windowHeight="11715" activeTab="2"/>
  </bookViews>
  <sheets>
    <sheet name="1° EG 05DIC" sheetId="12" r:id="rId1"/>
    <sheet name="INGRESOS" sheetId="8" r:id="rId2"/>
    <sheet name="comparativo" sheetId="14" r:id="rId3"/>
  </sheets>
  <externalReferences>
    <externalReference r:id="rId4"/>
  </externalReferences>
  <calcPr calcId="152511"/>
</workbook>
</file>

<file path=xl/calcChain.xml><?xml version="1.0" encoding="utf-8"?>
<calcChain xmlns="http://schemas.openxmlformats.org/spreadsheetml/2006/main">
  <c r="G10" i="14" l="1"/>
  <c r="G11" i="14"/>
  <c r="G7" i="14"/>
  <c r="D27" i="14"/>
  <c r="E15" i="14"/>
  <c r="D15" i="14"/>
  <c r="F13" i="14"/>
  <c r="F12" i="14"/>
  <c r="G12" i="14" s="1"/>
  <c r="F11" i="14"/>
  <c r="F10" i="14"/>
  <c r="F9" i="14"/>
  <c r="G9" i="14" s="1"/>
  <c r="F8" i="14"/>
  <c r="G8" i="14" s="1"/>
  <c r="F7" i="14"/>
  <c r="H430" i="12"/>
  <c r="H429" i="12" s="1"/>
  <c r="J429" i="12"/>
  <c r="F429" i="12"/>
  <c r="E429" i="12"/>
  <c r="D429" i="12"/>
  <c r="C429" i="12"/>
  <c r="I428" i="12"/>
  <c r="J428" i="12" s="1"/>
  <c r="I427" i="12"/>
  <c r="J427" i="12" s="1"/>
  <c r="H426" i="12"/>
  <c r="F426" i="12"/>
  <c r="E426" i="12"/>
  <c r="D426" i="12"/>
  <c r="C426" i="12"/>
  <c r="I425" i="12"/>
  <c r="I424" i="12" s="1"/>
  <c r="H424" i="12"/>
  <c r="F424" i="12"/>
  <c r="E424" i="12"/>
  <c r="D424" i="12"/>
  <c r="C424" i="12"/>
  <c r="I423" i="12"/>
  <c r="J423" i="12" s="1"/>
  <c r="I422" i="12"/>
  <c r="J422" i="12" s="1"/>
  <c r="H421" i="12"/>
  <c r="F421" i="12"/>
  <c r="E421" i="12"/>
  <c r="D421" i="12"/>
  <c r="C421" i="12"/>
  <c r="I420" i="12"/>
  <c r="J420" i="12" s="1"/>
  <c r="I419" i="12"/>
  <c r="J419" i="12" s="1"/>
  <c r="H418" i="12"/>
  <c r="F418" i="12"/>
  <c r="E418" i="12"/>
  <c r="D418" i="12"/>
  <c r="C418" i="12"/>
  <c r="H417" i="12"/>
  <c r="I417" i="12" s="1"/>
  <c r="J417" i="12" s="1"/>
  <c r="H416" i="12"/>
  <c r="I416" i="12" s="1"/>
  <c r="J416" i="12" s="1"/>
  <c r="H415" i="12"/>
  <c r="I415" i="12" s="1"/>
  <c r="J415" i="12" s="1"/>
  <c r="H414" i="12"/>
  <c r="I414" i="12" s="1"/>
  <c r="J414" i="12" s="1"/>
  <c r="H413" i="12"/>
  <c r="I413" i="12" s="1"/>
  <c r="J413" i="12" s="1"/>
  <c r="H412" i="12"/>
  <c r="I412" i="12" s="1"/>
  <c r="J412" i="12" s="1"/>
  <c r="H411" i="12"/>
  <c r="I411" i="12" s="1"/>
  <c r="J411" i="12" s="1"/>
  <c r="H410" i="12"/>
  <c r="I410" i="12" s="1"/>
  <c r="F409" i="12"/>
  <c r="F399" i="12" s="1"/>
  <c r="E409" i="12"/>
  <c r="D409" i="12"/>
  <c r="C409" i="12"/>
  <c r="H408" i="12"/>
  <c r="I408" i="12" s="1"/>
  <c r="J408" i="12" s="1"/>
  <c r="H407" i="12"/>
  <c r="I407" i="12" s="1"/>
  <c r="J407" i="12" s="1"/>
  <c r="H406" i="12"/>
  <c r="I406" i="12" s="1"/>
  <c r="J406" i="12" s="1"/>
  <c r="H405" i="12"/>
  <c r="I405" i="12" s="1"/>
  <c r="J405" i="12" s="1"/>
  <c r="H404" i="12"/>
  <c r="I404" i="12" s="1"/>
  <c r="J404" i="12" s="1"/>
  <c r="H403" i="12"/>
  <c r="I403" i="12" s="1"/>
  <c r="J403" i="12" s="1"/>
  <c r="H402" i="12"/>
  <c r="I402" i="12" s="1"/>
  <c r="J402" i="12" s="1"/>
  <c r="H401" i="12"/>
  <c r="F400" i="12"/>
  <c r="E400" i="12"/>
  <c r="D400" i="12"/>
  <c r="C400" i="12"/>
  <c r="I398" i="12"/>
  <c r="J398" i="12" s="1"/>
  <c r="I397" i="12"/>
  <c r="J397" i="12" s="1"/>
  <c r="I396" i="12"/>
  <c r="J396" i="12" s="1"/>
  <c r="H395" i="12"/>
  <c r="F395" i="12"/>
  <c r="E395" i="12"/>
  <c r="D395" i="12"/>
  <c r="C395" i="12"/>
  <c r="I394" i="12"/>
  <c r="J394" i="12" s="1"/>
  <c r="I393" i="12"/>
  <c r="J393" i="12" s="1"/>
  <c r="I392" i="12"/>
  <c r="J392" i="12" s="1"/>
  <c r="I391" i="12"/>
  <c r="J391" i="12" s="1"/>
  <c r="I390" i="12"/>
  <c r="H389" i="12"/>
  <c r="F389" i="12"/>
  <c r="E389" i="12"/>
  <c r="D389" i="12"/>
  <c r="C389" i="12"/>
  <c r="I388" i="12"/>
  <c r="J388" i="12" s="1"/>
  <c r="I387" i="12"/>
  <c r="J387" i="12" s="1"/>
  <c r="I386" i="12"/>
  <c r="J386" i="12" s="1"/>
  <c r="I385" i="12"/>
  <c r="J385" i="12" s="1"/>
  <c r="I384" i="12"/>
  <c r="J384" i="12" s="1"/>
  <c r="I383" i="12"/>
  <c r="J383" i="12" s="1"/>
  <c r="H382" i="12"/>
  <c r="F382" i="12"/>
  <c r="E382" i="12"/>
  <c r="D382" i="12"/>
  <c r="C382" i="12"/>
  <c r="I380" i="12"/>
  <c r="J380" i="12" s="1"/>
  <c r="I379" i="12"/>
  <c r="J379" i="12" s="1"/>
  <c r="I378" i="12"/>
  <c r="J378" i="12" s="1"/>
  <c r="H377" i="12"/>
  <c r="F377" i="12"/>
  <c r="E377" i="12"/>
  <c r="D377" i="12"/>
  <c r="C377" i="12"/>
  <c r="I376" i="12"/>
  <c r="J376" i="12" s="1"/>
  <c r="I375" i="12"/>
  <c r="J375" i="12" s="1"/>
  <c r="J374" i="12" s="1"/>
  <c r="H374" i="12"/>
  <c r="F374" i="12"/>
  <c r="E374" i="12"/>
  <c r="D374" i="12"/>
  <c r="I373" i="12"/>
  <c r="J373" i="12" s="1"/>
  <c r="I372" i="12"/>
  <c r="J372" i="12" s="1"/>
  <c r="I371" i="12"/>
  <c r="J371" i="12" s="1"/>
  <c r="I370" i="12"/>
  <c r="J370" i="12" s="1"/>
  <c r="I369" i="12"/>
  <c r="J369" i="12" s="1"/>
  <c r="J368" i="12"/>
  <c r="I368" i="12"/>
  <c r="I367" i="12"/>
  <c r="J367" i="12" s="1"/>
  <c r="I366" i="12"/>
  <c r="J366" i="12" s="1"/>
  <c r="I365" i="12"/>
  <c r="H364" i="12"/>
  <c r="F364" i="12"/>
  <c r="E364" i="12"/>
  <c r="D364" i="12"/>
  <c r="C364" i="12"/>
  <c r="I363" i="12"/>
  <c r="J363" i="12" s="1"/>
  <c r="I362" i="12"/>
  <c r="J362" i="12" s="1"/>
  <c r="I361" i="12"/>
  <c r="J361" i="12" s="1"/>
  <c r="I360" i="12"/>
  <c r="J360" i="12" s="1"/>
  <c r="I359" i="12"/>
  <c r="J359" i="12" s="1"/>
  <c r="I358" i="12"/>
  <c r="J358" i="12" s="1"/>
  <c r="I357" i="12"/>
  <c r="J357" i="12" s="1"/>
  <c r="I356" i="12"/>
  <c r="J356" i="12" s="1"/>
  <c r="I355" i="12"/>
  <c r="J355" i="12" s="1"/>
  <c r="H354" i="12"/>
  <c r="F354" i="12"/>
  <c r="E354" i="12"/>
  <c r="D354" i="12"/>
  <c r="C354" i="12"/>
  <c r="I353" i="12"/>
  <c r="J353" i="12" s="1"/>
  <c r="I352" i="12"/>
  <c r="J352" i="12" s="1"/>
  <c r="I351" i="12"/>
  <c r="J351" i="12" s="1"/>
  <c r="I350" i="12"/>
  <c r="J350" i="12" s="1"/>
  <c r="I349" i="12"/>
  <c r="J349" i="12" s="1"/>
  <c r="I348" i="12"/>
  <c r="J348" i="12" s="1"/>
  <c r="H347" i="12"/>
  <c r="F347" i="12"/>
  <c r="E347" i="12"/>
  <c r="D347" i="12"/>
  <c r="C347" i="12"/>
  <c r="I346" i="12"/>
  <c r="J346" i="12" s="1"/>
  <c r="I345" i="12"/>
  <c r="J345" i="12" s="1"/>
  <c r="I344" i="12"/>
  <c r="J344" i="12" s="1"/>
  <c r="I343" i="12"/>
  <c r="J343" i="12" s="1"/>
  <c r="I342" i="12"/>
  <c r="J342" i="12" s="1"/>
  <c r="I341" i="12"/>
  <c r="J341" i="12" s="1"/>
  <c r="I340" i="12"/>
  <c r="J340" i="12" s="1"/>
  <c r="I339" i="12"/>
  <c r="J339" i="12" s="1"/>
  <c r="I338" i="12"/>
  <c r="J338" i="12" s="1"/>
  <c r="H337" i="12"/>
  <c r="F337" i="12"/>
  <c r="E337" i="12"/>
  <c r="D337" i="12"/>
  <c r="C337" i="12"/>
  <c r="I336" i="12"/>
  <c r="J336" i="12" s="1"/>
  <c r="I335" i="12"/>
  <c r="I334" i="12" s="1"/>
  <c r="H334" i="12"/>
  <c r="F334" i="12"/>
  <c r="E334" i="12"/>
  <c r="D334" i="12"/>
  <c r="C334" i="12"/>
  <c r="I332" i="12"/>
  <c r="J332" i="12" s="1"/>
  <c r="I331" i="12"/>
  <c r="J331" i="12" s="1"/>
  <c r="H330" i="12"/>
  <c r="F330" i="12"/>
  <c r="E330" i="12"/>
  <c r="D330" i="12"/>
  <c r="C330" i="12"/>
  <c r="H329" i="12"/>
  <c r="I329" i="12" s="1"/>
  <c r="J329" i="12" s="1"/>
  <c r="H328" i="12"/>
  <c r="I328" i="12" s="1"/>
  <c r="J328" i="12" s="1"/>
  <c r="H327" i="12"/>
  <c r="I327" i="12" s="1"/>
  <c r="H326" i="12"/>
  <c r="I326" i="12" s="1"/>
  <c r="J326" i="12" s="1"/>
  <c r="H325" i="12"/>
  <c r="I325" i="12" s="1"/>
  <c r="H324" i="12"/>
  <c r="I324" i="12" s="1"/>
  <c r="H323" i="12"/>
  <c r="I323" i="12" s="1"/>
  <c r="H322" i="12"/>
  <c r="I322" i="12" s="1"/>
  <c r="F321" i="12"/>
  <c r="E321" i="12"/>
  <c r="D321" i="12"/>
  <c r="C321" i="12"/>
  <c r="H320" i="12"/>
  <c r="I320" i="12" s="1"/>
  <c r="J320" i="12" s="1"/>
  <c r="H319" i="12"/>
  <c r="I319" i="12" s="1"/>
  <c r="J319" i="12" s="1"/>
  <c r="H318" i="12"/>
  <c r="I318" i="12" s="1"/>
  <c r="H317" i="12"/>
  <c r="I317" i="12" s="1"/>
  <c r="H316" i="12"/>
  <c r="I316" i="12" s="1"/>
  <c r="H315" i="12"/>
  <c r="I315" i="12" s="1"/>
  <c r="H314" i="12"/>
  <c r="I314" i="12" s="1"/>
  <c r="H313" i="12"/>
  <c r="I313" i="12" s="1"/>
  <c r="F312" i="12"/>
  <c r="E312" i="12"/>
  <c r="E311" i="12" s="1"/>
  <c r="D312" i="12"/>
  <c r="D311" i="12" s="1"/>
  <c r="C312" i="12"/>
  <c r="I310" i="12"/>
  <c r="J310" i="12" s="1"/>
  <c r="I309" i="12"/>
  <c r="J309" i="12" s="1"/>
  <c r="I308" i="12"/>
  <c r="J308" i="12" s="1"/>
  <c r="I307" i="12"/>
  <c r="J307" i="12" s="1"/>
  <c r="I306" i="12"/>
  <c r="J306" i="12" s="1"/>
  <c r="I305" i="12"/>
  <c r="J305" i="12" s="1"/>
  <c r="I304" i="12"/>
  <c r="J304" i="12" s="1"/>
  <c r="I303" i="12"/>
  <c r="J303" i="12" s="1"/>
  <c r="I302" i="12"/>
  <c r="H301" i="12"/>
  <c r="F301" i="12"/>
  <c r="E301" i="12"/>
  <c r="D301" i="12"/>
  <c r="C301" i="12"/>
  <c r="I300" i="12"/>
  <c r="J300" i="12" s="1"/>
  <c r="I299" i="12"/>
  <c r="J299" i="12" s="1"/>
  <c r="I298" i="12"/>
  <c r="J298" i="12" s="1"/>
  <c r="I297" i="12"/>
  <c r="H296" i="12"/>
  <c r="F296" i="12"/>
  <c r="E296" i="12"/>
  <c r="D296" i="12"/>
  <c r="C296" i="12"/>
  <c r="I295" i="12"/>
  <c r="J295" i="12" s="1"/>
  <c r="I294" i="12"/>
  <c r="J294" i="12" s="1"/>
  <c r="I293" i="12"/>
  <c r="J293" i="12" s="1"/>
  <c r="I292" i="12"/>
  <c r="J292" i="12" s="1"/>
  <c r="I291" i="12"/>
  <c r="J291" i="12" s="1"/>
  <c r="I290" i="12"/>
  <c r="J290" i="12" s="1"/>
  <c r="I289" i="12"/>
  <c r="J289" i="12" s="1"/>
  <c r="I288" i="12"/>
  <c r="J288" i="12" s="1"/>
  <c r="I287" i="12"/>
  <c r="H286" i="12"/>
  <c r="F286" i="12"/>
  <c r="E286" i="12"/>
  <c r="D286" i="12"/>
  <c r="C286" i="12"/>
  <c r="H285" i="12"/>
  <c r="I285" i="12" s="1"/>
  <c r="H284" i="12"/>
  <c r="I284" i="12" s="1"/>
  <c r="H283" i="12"/>
  <c r="I283" i="12" s="1"/>
  <c r="H282" i="12"/>
  <c r="I282" i="12" s="1"/>
  <c r="H281" i="12"/>
  <c r="I281" i="12" s="1"/>
  <c r="H280" i="12"/>
  <c r="I280" i="12" s="1"/>
  <c r="H279" i="12"/>
  <c r="I279" i="12" s="1"/>
  <c r="H278" i="12"/>
  <c r="I278" i="12" s="1"/>
  <c r="J277" i="12"/>
  <c r="F277" i="12"/>
  <c r="E277" i="12"/>
  <c r="D277" i="12"/>
  <c r="C277" i="12"/>
  <c r="I276" i="12"/>
  <c r="I275" i="12" s="1"/>
  <c r="H275" i="12"/>
  <c r="F275" i="12"/>
  <c r="E275" i="12"/>
  <c r="D275" i="12"/>
  <c r="C275" i="12"/>
  <c r="H274" i="12"/>
  <c r="I274" i="12" s="1"/>
  <c r="H273" i="12"/>
  <c r="I273" i="12" s="1"/>
  <c r="H272" i="12"/>
  <c r="I272" i="12" s="1"/>
  <c r="H271" i="12"/>
  <c r="I271" i="12" s="1"/>
  <c r="H270" i="12"/>
  <c r="I270" i="12" s="1"/>
  <c r="H269" i="12"/>
  <c r="I269" i="12" s="1"/>
  <c r="J268" i="12"/>
  <c r="F268" i="12"/>
  <c r="E268" i="12"/>
  <c r="D268" i="12"/>
  <c r="C268" i="12"/>
  <c r="H267" i="12"/>
  <c r="I267" i="12" s="1"/>
  <c r="H266" i="12"/>
  <c r="J265" i="12"/>
  <c r="F265" i="12"/>
  <c r="E265" i="12"/>
  <c r="D265" i="12"/>
  <c r="C265" i="12"/>
  <c r="H264" i="12"/>
  <c r="I264" i="12" s="1"/>
  <c r="H263" i="12"/>
  <c r="I263" i="12" s="1"/>
  <c r="H262" i="12"/>
  <c r="I262" i="12" s="1"/>
  <c r="H261" i="12"/>
  <c r="I261" i="12" s="1"/>
  <c r="J260" i="12"/>
  <c r="F260" i="12"/>
  <c r="E260" i="12"/>
  <c r="D260" i="12"/>
  <c r="C260" i="12"/>
  <c r="H259" i="12"/>
  <c r="I259" i="12" s="1"/>
  <c r="H258" i="12"/>
  <c r="I258" i="12" s="1"/>
  <c r="H257" i="12"/>
  <c r="I257" i="12" s="1"/>
  <c r="H256" i="12"/>
  <c r="I256" i="12" s="1"/>
  <c r="H255" i="12"/>
  <c r="I255" i="12" s="1"/>
  <c r="H254" i="12"/>
  <c r="J253" i="12"/>
  <c r="F253" i="12"/>
  <c r="E253" i="12"/>
  <c r="D253" i="12"/>
  <c r="C253" i="12"/>
  <c r="I251" i="12"/>
  <c r="J251" i="12" s="1"/>
  <c r="J250" i="12"/>
  <c r="I250" i="12"/>
  <c r="I249" i="12"/>
  <c r="H248" i="12"/>
  <c r="F248" i="12"/>
  <c r="E248" i="12"/>
  <c r="D248" i="12"/>
  <c r="C248" i="12"/>
  <c r="I247" i="12"/>
  <c r="J247" i="12" s="1"/>
  <c r="I246" i="12"/>
  <c r="J246" i="12" s="1"/>
  <c r="I245" i="12"/>
  <c r="J245" i="12" s="1"/>
  <c r="I244" i="12"/>
  <c r="J244" i="12" s="1"/>
  <c r="I243" i="12"/>
  <c r="J243" i="12" s="1"/>
  <c r="H242" i="12"/>
  <c r="F242" i="12"/>
  <c r="E242" i="12"/>
  <c r="D242" i="12"/>
  <c r="C242" i="12"/>
  <c r="I241" i="12"/>
  <c r="I240" i="12" s="1"/>
  <c r="H240" i="12"/>
  <c r="F240" i="12"/>
  <c r="E240" i="12"/>
  <c r="D240" i="12"/>
  <c r="C240" i="12"/>
  <c r="H239" i="12"/>
  <c r="I239" i="12" s="1"/>
  <c r="H238" i="12"/>
  <c r="I238" i="12" s="1"/>
  <c r="H237" i="12"/>
  <c r="I237" i="12" s="1"/>
  <c r="H236" i="12"/>
  <c r="I236" i="12" s="1"/>
  <c r="H235" i="12"/>
  <c r="I235" i="12" s="1"/>
  <c r="H234" i="12"/>
  <c r="I234" i="12" s="1"/>
  <c r="H233" i="12"/>
  <c r="I233" i="12" s="1"/>
  <c r="J232" i="12"/>
  <c r="F232" i="12"/>
  <c r="E232" i="12"/>
  <c r="D232" i="12"/>
  <c r="C232" i="12"/>
  <c r="H231" i="12"/>
  <c r="I231" i="12" s="1"/>
  <c r="H230" i="12"/>
  <c r="I230" i="12" s="1"/>
  <c r="H229" i="12"/>
  <c r="I229" i="12" s="1"/>
  <c r="J228" i="12"/>
  <c r="F228" i="12"/>
  <c r="E228" i="12"/>
  <c r="D228" i="12"/>
  <c r="C228" i="12"/>
  <c r="H227" i="12"/>
  <c r="I227" i="12" s="1"/>
  <c r="H226" i="12"/>
  <c r="I226" i="12" s="1"/>
  <c r="H225" i="12"/>
  <c r="I225" i="12" s="1"/>
  <c r="H224" i="12"/>
  <c r="I224" i="12" s="1"/>
  <c r="H223" i="12"/>
  <c r="I223" i="12" s="1"/>
  <c r="H222" i="12"/>
  <c r="I222" i="12" s="1"/>
  <c r="H221" i="12"/>
  <c r="I221" i="12" s="1"/>
  <c r="H220" i="12"/>
  <c r="I220" i="12" s="1"/>
  <c r="J219" i="12"/>
  <c r="F219" i="12"/>
  <c r="E219" i="12"/>
  <c r="D219" i="12"/>
  <c r="C219" i="12"/>
  <c r="I218" i="12"/>
  <c r="J218" i="12" s="1"/>
  <c r="I217" i="12"/>
  <c r="J217" i="12" s="1"/>
  <c r="I216" i="12"/>
  <c r="J216" i="12" s="1"/>
  <c r="I215" i="12"/>
  <c r="J215" i="12" s="1"/>
  <c r="I214" i="12"/>
  <c r="J214" i="12" s="1"/>
  <c r="I213" i="12"/>
  <c r="J213" i="12" s="1"/>
  <c r="I212" i="12"/>
  <c r="J212" i="12" s="1"/>
  <c r="I211" i="12"/>
  <c r="J211" i="12" s="1"/>
  <c r="I210" i="12"/>
  <c r="J210" i="12" s="1"/>
  <c r="H209" i="12"/>
  <c r="F209" i="12"/>
  <c r="E209" i="12"/>
  <c r="D209" i="12"/>
  <c r="C209" i="12"/>
  <c r="I208" i="12"/>
  <c r="J208" i="12" s="1"/>
  <c r="I207" i="12"/>
  <c r="J207" i="12" s="1"/>
  <c r="I206" i="12"/>
  <c r="J206" i="12" s="1"/>
  <c r="I205" i="12"/>
  <c r="J205" i="12" s="1"/>
  <c r="I204" i="12"/>
  <c r="J204" i="12" s="1"/>
  <c r="I203" i="12"/>
  <c r="H203" i="12"/>
  <c r="F203" i="12"/>
  <c r="E203" i="12"/>
  <c r="D203" i="12"/>
  <c r="C203" i="12"/>
  <c r="I202" i="12"/>
  <c r="J202" i="12" s="1"/>
  <c r="I201" i="12"/>
  <c r="J201" i="12" s="1"/>
  <c r="I200" i="12"/>
  <c r="J200" i="12" s="1"/>
  <c r="I199" i="12"/>
  <c r="J199" i="12" s="1"/>
  <c r="I198" i="12"/>
  <c r="J198" i="12" s="1"/>
  <c r="I197" i="12"/>
  <c r="J197" i="12" s="1"/>
  <c r="I196" i="12"/>
  <c r="J196" i="12" s="1"/>
  <c r="I195" i="12"/>
  <c r="J195" i="12" s="1"/>
  <c r="I194" i="12"/>
  <c r="J194" i="12" s="1"/>
  <c r="H193" i="12"/>
  <c r="F193" i="12"/>
  <c r="E193" i="12"/>
  <c r="D193" i="12"/>
  <c r="C193" i="12"/>
  <c r="C192" i="12" s="1"/>
  <c r="H191" i="12"/>
  <c r="I191" i="12" s="1"/>
  <c r="H190" i="12"/>
  <c r="I190" i="12" s="1"/>
  <c r="H189" i="12"/>
  <c r="I189" i="12" s="1"/>
  <c r="H188" i="12"/>
  <c r="I188" i="12" s="1"/>
  <c r="H187" i="12"/>
  <c r="I187" i="12" s="1"/>
  <c r="H186" i="12"/>
  <c r="I186" i="12" s="1"/>
  <c r="H185" i="12"/>
  <c r="I185" i="12" s="1"/>
  <c r="H184" i="12"/>
  <c r="I184" i="12" s="1"/>
  <c r="H183" i="12"/>
  <c r="I183" i="12" s="1"/>
  <c r="J182" i="12"/>
  <c r="F182" i="12"/>
  <c r="E182" i="12"/>
  <c r="D182" i="12"/>
  <c r="C182" i="12"/>
  <c r="H181" i="12"/>
  <c r="I181" i="12" s="1"/>
  <c r="H180" i="12"/>
  <c r="I180" i="12" s="1"/>
  <c r="H179" i="12"/>
  <c r="I179" i="12" s="1"/>
  <c r="H178" i="12"/>
  <c r="I178" i="12" s="1"/>
  <c r="H177" i="12"/>
  <c r="I177" i="12" s="1"/>
  <c r="J176" i="12"/>
  <c r="F176" i="12"/>
  <c r="E176" i="12"/>
  <c r="D176" i="12"/>
  <c r="C176" i="12"/>
  <c r="H175" i="12"/>
  <c r="I175" i="12" s="1"/>
  <c r="H174" i="12"/>
  <c r="I174" i="12" s="1"/>
  <c r="H173" i="12"/>
  <c r="I173" i="12" s="1"/>
  <c r="H172" i="12"/>
  <c r="I172" i="12" s="1"/>
  <c r="H171" i="12"/>
  <c r="I171" i="12" s="1"/>
  <c r="H170" i="12"/>
  <c r="I170" i="12" s="1"/>
  <c r="H169" i="12"/>
  <c r="I169" i="12" s="1"/>
  <c r="H168" i="12"/>
  <c r="H167" i="12"/>
  <c r="I167" i="12" s="1"/>
  <c r="J166" i="12"/>
  <c r="F166" i="12"/>
  <c r="E166" i="12"/>
  <c r="D166" i="12"/>
  <c r="C166" i="12"/>
  <c r="H165" i="12"/>
  <c r="I165" i="12" s="1"/>
  <c r="H164" i="12"/>
  <c r="I164" i="12" s="1"/>
  <c r="H163" i="12"/>
  <c r="I163" i="12" s="1"/>
  <c r="H162" i="12"/>
  <c r="I162" i="12" s="1"/>
  <c r="H161" i="12"/>
  <c r="I161" i="12" s="1"/>
  <c r="H160" i="12"/>
  <c r="I160" i="12" s="1"/>
  <c r="H159" i="12"/>
  <c r="I159" i="12" s="1"/>
  <c r="J158" i="12"/>
  <c r="F158" i="12"/>
  <c r="E158" i="12"/>
  <c r="D158" i="12"/>
  <c r="C158" i="12"/>
  <c r="H157" i="12"/>
  <c r="I157" i="12" s="1"/>
  <c r="H156" i="12"/>
  <c r="I156" i="12" s="1"/>
  <c r="H155" i="12"/>
  <c r="I155" i="12" s="1"/>
  <c r="H154" i="12"/>
  <c r="I154" i="12" s="1"/>
  <c r="H153" i="12"/>
  <c r="I153" i="12" s="1"/>
  <c r="I152" i="12"/>
  <c r="H152" i="12"/>
  <c r="H151" i="12"/>
  <c r="I151" i="12" s="1"/>
  <c r="H150" i="12"/>
  <c r="I150" i="12" s="1"/>
  <c r="H149" i="12"/>
  <c r="I149" i="12" s="1"/>
  <c r="J148" i="12"/>
  <c r="F148" i="12"/>
  <c r="E148" i="12"/>
  <c r="D148" i="12"/>
  <c r="C148" i="12"/>
  <c r="H147" i="12"/>
  <c r="I147" i="12" s="1"/>
  <c r="H146" i="12"/>
  <c r="I146" i="12" s="1"/>
  <c r="H145" i="12"/>
  <c r="I145" i="12" s="1"/>
  <c r="H144" i="12"/>
  <c r="I144" i="12" s="1"/>
  <c r="H143" i="12"/>
  <c r="I143" i="12" s="1"/>
  <c r="H142" i="12"/>
  <c r="I142" i="12" s="1"/>
  <c r="H141" i="12"/>
  <c r="I141" i="12" s="1"/>
  <c r="H140" i="12"/>
  <c r="I140" i="12" s="1"/>
  <c r="H139" i="12"/>
  <c r="I139" i="12" s="1"/>
  <c r="J138" i="12"/>
  <c r="F138" i="12"/>
  <c r="E138" i="12"/>
  <c r="D138" i="12"/>
  <c r="C138" i="12"/>
  <c r="H137" i="12"/>
  <c r="I137" i="12" s="1"/>
  <c r="H136" i="12"/>
  <c r="I136" i="12" s="1"/>
  <c r="H135" i="12"/>
  <c r="I135" i="12" s="1"/>
  <c r="H134" i="12"/>
  <c r="I134" i="12" s="1"/>
  <c r="H133" i="12"/>
  <c r="I133" i="12" s="1"/>
  <c r="H132" i="12"/>
  <c r="I132" i="12" s="1"/>
  <c r="H131" i="12"/>
  <c r="I131" i="12" s="1"/>
  <c r="H130" i="12"/>
  <c r="H129" i="12"/>
  <c r="I129" i="12" s="1"/>
  <c r="J128" i="12"/>
  <c r="F128" i="12"/>
  <c r="E128" i="12"/>
  <c r="D128" i="12"/>
  <c r="C128" i="12"/>
  <c r="H127" i="12"/>
  <c r="I127" i="12" s="1"/>
  <c r="H126" i="12"/>
  <c r="I126" i="12" s="1"/>
  <c r="H125" i="12"/>
  <c r="I125" i="12" s="1"/>
  <c r="H124" i="12"/>
  <c r="I124" i="12" s="1"/>
  <c r="H123" i="12"/>
  <c r="I123" i="12" s="1"/>
  <c r="H122" i="12"/>
  <c r="I122" i="12" s="1"/>
  <c r="H121" i="12"/>
  <c r="I121" i="12" s="1"/>
  <c r="H120" i="12"/>
  <c r="I120" i="12" s="1"/>
  <c r="H119" i="12"/>
  <c r="I119" i="12" s="1"/>
  <c r="J118" i="12"/>
  <c r="F118" i="12"/>
  <c r="E118" i="12"/>
  <c r="D118" i="12"/>
  <c r="C118" i="12"/>
  <c r="H117" i="12"/>
  <c r="I117" i="12" s="1"/>
  <c r="H116" i="12"/>
  <c r="I116" i="12" s="1"/>
  <c r="H115" i="12"/>
  <c r="I115" i="12" s="1"/>
  <c r="H114" i="12"/>
  <c r="I114" i="12" s="1"/>
  <c r="H113" i="12"/>
  <c r="I113" i="12" s="1"/>
  <c r="H112" i="12"/>
  <c r="I112" i="12" s="1"/>
  <c r="H111" i="12"/>
  <c r="I111" i="12" s="1"/>
  <c r="H110" i="12"/>
  <c r="I110" i="12" s="1"/>
  <c r="H109" i="12"/>
  <c r="I109" i="12" s="1"/>
  <c r="J108" i="12"/>
  <c r="F108" i="12"/>
  <c r="E108" i="12"/>
  <c r="D108" i="12"/>
  <c r="C108" i="12"/>
  <c r="H106" i="12"/>
  <c r="I106" i="12" s="1"/>
  <c r="H105" i="12"/>
  <c r="I105" i="12" s="1"/>
  <c r="H104" i="12"/>
  <c r="I104" i="12" s="1"/>
  <c r="H103" i="12"/>
  <c r="I103" i="12" s="1"/>
  <c r="H102" i="12"/>
  <c r="I102" i="12" s="1"/>
  <c r="H101" i="12"/>
  <c r="I101" i="12" s="1"/>
  <c r="H100" i="12"/>
  <c r="I100" i="12" s="1"/>
  <c r="H99" i="12"/>
  <c r="I99" i="12" s="1"/>
  <c r="H98" i="12"/>
  <c r="I98" i="12" s="1"/>
  <c r="J97" i="12"/>
  <c r="F97" i="12"/>
  <c r="E97" i="12"/>
  <c r="D97" i="12"/>
  <c r="C97" i="12"/>
  <c r="H96" i="12"/>
  <c r="I96" i="12" s="1"/>
  <c r="H95" i="12"/>
  <c r="I95" i="12" s="1"/>
  <c r="H94" i="12"/>
  <c r="J93" i="12"/>
  <c r="F93" i="12"/>
  <c r="E93" i="12"/>
  <c r="D93" i="12"/>
  <c r="C93" i="12"/>
  <c r="H92" i="12"/>
  <c r="I92" i="12" s="1"/>
  <c r="H91" i="12"/>
  <c r="I91" i="12" s="1"/>
  <c r="H90" i="12"/>
  <c r="I90" i="12" s="1"/>
  <c r="H89" i="12"/>
  <c r="H88" i="12"/>
  <c r="I88" i="12" s="1"/>
  <c r="J87" i="12"/>
  <c r="F87" i="12"/>
  <c r="E87" i="12"/>
  <c r="D87" i="12"/>
  <c r="C87" i="12"/>
  <c r="I86" i="12"/>
  <c r="H85" i="12"/>
  <c r="I85" i="12" s="1"/>
  <c r="J84" i="12"/>
  <c r="F84" i="12"/>
  <c r="E84" i="12"/>
  <c r="D84" i="12"/>
  <c r="C84" i="12"/>
  <c r="H83" i="12"/>
  <c r="I83" i="12" s="1"/>
  <c r="H82" i="12"/>
  <c r="I82" i="12" s="1"/>
  <c r="H81" i="12"/>
  <c r="I81" i="12" s="1"/>
  <c r="H80" i="12"/>
  <c r="I80" i="12" s="1"/>
  <c r="H79" i="12"/>
  <c r="I79" i="12" s="1"/>
  <c r="H78" i="12"/>
  <c r="I78" i="12" s="1"/>
  <c r="H77" i="12"/>
  <c r="I77" i="12" s="1"/>
  <c r="J76" i="12"/>
  <c r="F76" i="12"/>
  <c r="E76" i="12"/>
  <c r="D76" i="12"/>
  <c r="C76" i="12"/>
  <c r="H75" i="12"/>
  <c r="I75" i="12" s="1"/>
  <c r="H74" i="12"/>
  <c r="I74" i="12" s="1"/>
  <c r="H73" i="12"/>
  <c r="I73" i="12" s="1"/>
  <c r="H72" i="12"/>
  <c r="I72" i="12" s="1"/>
  <c r="H71" i="12"/>
  <c r="I71" i="12" s="1"/>
  <c r="H70" i="12"/>
  <c r="I70" i="12" s="1"/>
  <c r="H69" i="12"/>
  <c r="I69" i="12" s="1"/>
  <c r="H68" i="12"/>
  <c r="H67" i="12"/>
  <c r="I67" i="12" s="1"/>
  <c r="J66" i="12"/>
  <c r="F66" i="12"/>
  <c r="F42" i="12" s="1"/>
  <c r="E66" i="12"/>
  <c r="D66" i="12"/>
  <c r="C66" i="12"/>
  <c r="I65" i="12"/>
  <c r="J65" i="12" s="1"/>
  <c r="I64" i="12"/>
  <c r="J64" i="12" s="1"/>
  <c r="I63" i="12"/>
  <c r="J63" i="12" s="1"/>
  <c r="I62" i="12"/>
  <c r="J62" i="12" s="1"/>
  <c r="I61" i="12"/>
  <c r="J61" i="12" s="1"/>
  <c r="I60" i="12"/>
  <c r="J60" i="12" s="1"/>
  <c r="I59" i="12"/>
  <c r="J59" i="12" s="1"/>
  <c r="I58" i="12"/>
  <c r="J58" i="12" s="1"/>
  <c r="I57" i="12"/>
  <c r="J57" i="12" s="1"/>
  <c r="H56" i="12"/>
  <c r="F56" i="12"/>
  <c r="E56" i="12"/>
  <c r="D56" i="12"/>
  <c r="C56" i="12"/>
  <c r="H55" i="12"/>
  <c r="I55" i="12" s="1"/>
  <c r="H54" i="12"/>
  <c r="I54" i="12" s="1"/>
  <c r="H53" i="12"/>
  <c r="I53" i="12" s="1"/>
  <c r="J52" i="12"/>
  <c r="F52" i="12"/>
  <c r="E52" i="12"/>
  <c r="D52" i="12"/>
  <c r="C52" i="12"/>
  <c r="H51" i="12"/>
  <c r="I51" i="12" s="1"/>
  <c r="H50" i="12"/>
  <c r="I50" i="12" s="1"/>
  <c r="H49" i="12"/>
  <c r="I49" i="12" s="1"/>
  <c r="H48" i="12"/>
  <c r="I48" i="12" s="1"/>
  <c r="H47" i="12"/>
  <c r="I47" i="12" s="1"/>
  <c r="H46" i="12"/>
  <c r="I46" i="12" s="1"/>
  <c r="H45" i="12"/>
  <c r="H44" i="12"/>
  <c r="I44" i="12" s="1"/>
  <c r="J43" i="12"/>
  <c r="F43" i="12"/>
  <c r="E43" i="12"/>
  <c r="E42" i="12" s="1"/>
  <c r="D43" i="12"/>
  <c r="C43" i="12"/>
  <c r="I41" i="12"/>
  <c r="J41" i="12" s="1"/>
  <c r="J39" i="12" s="1"/>
  <c r="I40" i="12"/>
  <c r="H39" i="12"/>
  <c r="F39" i="12"/>
  <c r="E39" i="12"/>
  <c r="D39" i="12"/>
  <c r="C39" i="12"/>
  <c r="I38" i="12"/>
  <c r="J38" i="12" s="1"/>
  <c r="J37" i="12" s="1"/>
  <c r="H37" i="12"/>
  <c r="F37" i="12"/>
  <c r="E37" i="12"/>
  <c r="D37" i="12"/>
  <c r="C37" i="12"/>
  <c r="H36" i="12"/>
  <c r="I36" i="12" s="1"/>
  <c r="C36" i="12"/>
  <c r="C30" i="12" s="1"/>
  <c r="H35" i="12"/>
  <c r="I35" i="12" s="1"/>
  <c r="H34" i="12"/>
  <c r="I34" i="12" s="1"/>
  <c r="H33" i="12"/>
  <c r="I33" i="12" s="1"/>
  <c r="H32" i="12"/>
  <c r="H31" i="12"/>
  <c r="I31" i="12" s="1"/>
  <c r="J30" i="12"/>
  <c r="F30" i="12"/>
  <c r="E30" i="12"/>
  <c r="D30" i="12"/>
  <c r="I29" i="12"/>
  <c r="J29" i="12" s="1"/>
  <c r="I28" i="12"/>
  <c r="J28" i="12" s="1"/>
  <c r="I27" i="12"/>
  <c r="J27" i="12" s="1"/>
  <c r="J26" i="12"/>
  <c r="I26" i="12"/>
  <c r="H25" i="12"/>
  <c r="F25" i="12"/>
  <c r="E25" i="12"/>
  <c r="D25" i="12"/>
  <c r="C25" i="12"/>
  <c r="H24" i="12"/>
  <c r="I24" i="12" s="1"/>
  <c r="H23" i="12"/>
  <c r="I23" i="12" s="1"/>
  <c r="H22" i="12"/>
  <c r="I22" i="12" s="1"/>
  <c r="H21" i="12"/>
  <c r="I21" i="12" s="1"/>
  <c r="H20" i="12"/>
  <c r="I20" i="12" s="1"/>
  <c r="H19" i="12"/>
  <c r="I19" i="12" s="1"/>
  <c r="H18" i="12"/>
  <c r="I18" i="12" s="1"/>
  <c r="H17" i="12"/>
  <c r="I17" i="12" s="1"/>
  <c r="J16" i="12"/>
  <c r="F16" i="12"/>
  <c r="E16" i="12"/>
  <c r="D16" i="12"/>
  <c r="C16" i="12"/>
  <c r="H15" i="12"/>
  <c r="I15" i="12" s="1"/>
  <c r="H14" i="12"/>
  <c r="I14" i="12" s="1"/>
  <c r="H13" i="12"/>
  <c r="I13" i="12" s="1"/>
  <c r="H12" i="12"/>
  <c r="J11" i="12"/>
  <c r="F11" i="12"/>
  <c r="E11" i="12"/>
  <c r="D11" i="12"/>
  <c r="C11" i="12"/>
  <c r="H10" i="12"/>
  <c r="I10" i="12" s="1"/>
  <c r="H9" i="12"/>
  <c r="I9" i="12" s="1"/>
  <c r="H8" i="12"/>
  <c r="I8" i="12" s="1"/>
  <c r="H7" i="12"/>
  <c r="I7" i="12" s="1"/>
  <c r="J6" i="12"/>
  <c r="F6" i="12"/>
  <c r="E6" i="12"/>
  <c r="D6" i="12"/>
  <c r="D5" i="12" s="1"/>
  <c r="C6" i="12"/>
  <c r="J268" i="8"/>
  <c r="J267" i="8" s="1"/>
  <c r="J263" i="8"/>
  <c r="J253" i="8"/>
  <c r="J252" i="8" s="1"/>
  <c r="J247" i="8"/>
  <c r="J246" i="8" s="1"/>
  <c r="J243" i="8"/>
  <c r="J242" i="8" s="1"/>
  <c r="J217" i="8"/>
  <c r="J215" i="8"/>
  <c r="J211" i="8"/>
  <c r="J202" i="8"/>
  <c r="J201" i="8" s="1"/>
  <c r="J191" i="8"/>
  <c r="J186" i="8"/>
  <c r="J172" i="8"/>
  <c r="J168" i="8"/>
  <c r="J166" i="8"/>
  <c r="J159" i="8"/>
  <c r="J158" i="8" s="1"/>
  <c r="J151" i="8"/>
  <c r="J147" i="8"/>
  <c r="J143" i="8"/>
  <c r="J134" i="8"/>
  <c r="J125" i="8"/>
  <c r="J118" i="8"/>
  <c r="J113" i="8"/>
  <c r="J105" i="8"/>
  <c r="J101" i="8"/>
  <c r="J96" i="8"/>
  <c r="J88" i="8"/>
  <c r="J84" i="8"/>
  <c r="J79" i="8"/>
  <c r="J71" i="8"/>
  <c r="J58" i="8"/>
  <c r="J46" i="8"/>
  <c r="J36" i="8"/>
  <c r="J32" i="8"/>
  <c r="J30" i="8"/>
  <c r="J21" i="8"/>
  <c r="J18" i="8"/>
  <c r="J15" i="8"/>
  <c r="J6" i="8"/>
  <c r="J5" i="8" s="1"/>
  <c r="D192" i="12" l="1"/>
  <c r="J241" i="12"/>
  <c r="J240" i="12" s="1"/>
  <c r="I301" i="12"/>
  <c r="H30" i="12"/>
  <c r="C42" i="12"/>
  <c r="C107" i="12"/>
  <c r="J107" i="12"/>
  <c r="E21" i="14" s="1"/>
  <c r="F21" i="14" s="1"/>
  <c r="G21" i="14" s="1"/>
  <c r="H228" i="12"/>
  <c r="H253" i="12"/>
  <c r="I248" i="12"/>
  <c r="I286" i="12"/>
  <c r="I25" i="12"/>
  <c r="D107" i="12"/>
  <c r="H265" i="12"/>
  <c r="F15" i="14"/>
  <c r="G15" i="14" s="1"/>
  <c r="F5" i="12"/>
  <c r="E5" i="12"/>
  <c r="I39" i="12"/>
  <c r="H138" i="12"/>
  <c r="I254" i="12"/>
  <c r="I253" i="12" s="1"/>
  <c r="J335" i="12"/>
  <c r="J334" i="12" s="1"/>
  <c r="F381" i="12"/>
  <c r="J25" i="12"/>
  <c r="J5" i="12" s="1"/>
  <c r="E19" i="14" s="1"/>
  <c r="F19" i="14" s="1"/>
  <c r="G19" i="14" s="1"/>
  <c r="I374" i="12"/>
  <c r="E381" i="12"/>
  <c r="D42" i="12"/>
  <c r="E107" i="12"/>
  <c r="C252" i="12"/>
  <c r="I389" i="12"/>
  <c r="H400" i="12"/>
  <c r="D399" i="12"/>
  <c r="H176" i="12"/>
  <c r="E192" i="12"/>
  <c r="I296" i="12"/>
  <c r="C333" i="12"/>
  <c r="H333" i="12"/>
  <c r="J390" i="12"/>
  <c r="I401" i="12"/>
  <c r="I400" i="12" s="1"/>
  <c r="I56" i="12"/>
  <c r="H87" i="12"/>
  <c r="I219" i="12"/>
  <c r="H11" i="12"/>
  <c r="H43" i="12"/>
  <c r="H93" i="12"/>
  <c r="F107" i="12"/>
  <c r="F192" i="12"/>
  <c r="F252" i="12"/>
  <c r="J296" i="12"/>
  <c r="D333" i="12"/>
  <c r="I364" i="12"/>
  <c r="E399" i="12"/>
  <c r="J400" i="12"/>
  <c r="J426" i="12"/>
  <c r="J301" i="12"/>
  <c r="J321" i="12"/>
  <c r="J347" i="12"/>
  <c r="I228" i="12"/>
  <c r="I12" i="12"/>
  <c r="I11" i="12" s="1"/>
  <c r="I16" i="12"/>
  <c r="J56" i="12"/>
  <c r="J42" i="12" s="1"/>
  <c r="E20" i="14" s="1"/>
  <c r="F20" i="14" s="1"/>
  <c r="G20" i="14" s="1"/>
  <c r="H66" i="12"/>
  <c r="H76" i="12"/>
  <c r="I94" i="12"/>
  <c r="I93" i="12" s="1"/>
  <c r="I118" i="12"/>
  <c r="H128" i="12"/>
  <c r="H166" i="12"/>
  <c r="J203" i="12"/>
  <c r="I242" i="12"/>
  <c r="J249" i="12"/>
  <c r="J248" i="12" s="1"/>
  <c r="E252" i="12"/>
  <c r="I266" i="12"/>
  <c r="I265" i="12" s="1"/>
  <c r="I268" i="12"/>
  <c r="J276" i="12"/>
  <c r="J275" i="12" s="1"/>
  <c r="J287" i="12"/>
  <c r="J286" i="12" s="1"/>
  <c r="F311" i="12"/>
  <c r="E333" i="12"/>
  <c r="F333" i="12"/>
  <c r="I347" i="12"/>
  <c r="J365" i="12"/>
  <c r="J364" i="12" s="1"/>
  <c r="D381" i="12"/>
  <c r="J382" i="12"/>
  <c r="I418" i="12"/>
  <c r="J425" i="12"/>
  <c r="J424" i="12" s="1"/>
  <c r="I430" i="12"/>
  <c r="I429" i="12" s="1"/>
  <c r="C5" i="12"/>
  <c r="I45" i="12"/>
  <c r="I43" i="12" s="1"/>
  <c r="I176" i="12"/>
  <c r="J312" i="12"/>
  <c r="I409" i="12"/>
  <c r="I52" i="12"/>
  <c r="I84" i="12"/>
  <c r="I209" i="12"/>
  <c r="J330" i="12"/>
  <c r="C381" i="12"/>
  <c r="H381" i="12"/>
  <c r="I426" i="12"/>
  <c r="D252" i="12"/>
  <c r="D431" i="12" s="1"/>
  <c r="I330" i="12"/>
  <c r="J389" i="12"/>
  <c r="J418" i="12"/>
  <c r="I421" i="12"/>
  <c r="I76" i="12"/>
  <c r="I138" i="12"/>
  <c r="I158" i="12"/>
  <c r="J209" i="12"/>
  <c r="I108" i="12"/>
  <c r="I6" i="12"/>
  <c r="I97" i="12"/>
  <c r="I148" i="12"/>
  <c r="I182" i="12"/>
  <c r="J242" i="12"/>
  <c r="I260" i="12"/>
  <c r="I312" i="12"/>
  <c r="J409" i="12"/>
  <c r="I232" i="12"/>
  <c r="I321" i="12"/>
  <c r="J354" i="12"/>
  <c r="J377" i="12"/>
  <c r="J395" i="12"/>
  <c r="J193" i="12"/>
  <c r="I277" i="12"/>
  <c r="J337" i="12"/>
  <c r="J421" i="12"/>
  <c r="H16" i="12"/>
  <c r="I32" i="12"/>
  <c r="I30" i="12" s="1"/>
  <c r="H118" i="12"/>
  <c r="H158" i="12"/>
  <c r="I193" i="12"/>
  <c r="H321" i="12"/>
  <c r="I337" i="12"/>
  <c r="I354" i="12"/>
  <c r="I377" i="12"/>
  <c r="I382" i="12"/>
  <c r="I395" i="12"/>
  <c r="H409" i="12"/>
  <c r="H399" i="12" s="1"/>
  <c r="I37" i="12"/>
  <c r="H52" i="12"/>
  <c r="I68" i="12"/>
  <c r="I66" i="12" s="1"/>
  <c r="H84" i="12"/>
  <c r="I89" i="12"/>
  <c r="I87" i="12" s="1"/>
  <c r="H97" i="12"/>
  <c r="H108" i="12"/>
  <c r="I130" i="12"/>
  <c r="I128" i="12" s="1"/>
  <c r="H148" i="12"/>
  <c r="I168" i="12"/>
  <c r="I166" i="12" s="1"/>
  <c r="H182" i="12"/>
  <c r="H219" i="12"/>
  <c r="H232" i="12"/>
  <c r="H268" i="12"/>
  <c r="H277" i="12"/>
  <c r="H312" i="12"/>
  <c r="H6" i="12"/>
  <c r="H260" i="12"/>
  <c r="J241" i="8"/>
  <c r="J14" i="8"/>
  <c r="H5" i="12" l="1"/>
  <c r="C431" i="12"/>
  <c r="I399" i="12"/>
  <c r="J381" i="12"/>
  <c r="F431" i="12"/>
  <c r="H192" i="12"/>
  <c r="J311" i="12"/>
  <c r="E24" i="14" s="1"/>
  <c r="F24" i="14" s="1"/>
  <c r="G24" i="14" s="1"/>
  <c r="H252" i="12"/>
  <c r="J333" i="12"/>
  <c r="J252" i="12"/>
  <c r="E23" i="14" s="1"/>
  <c r="F23" i="14" s="1"/>
  <c r="G23" i="14" s="1"/>
  <c r="E431" i="12"/>
  <c r="I192" i="12"/>
  <c r="I252" i="12"/>
  <c r="H42" i="12"/>
  <c r="I381" i="12"/>
  <c r="H311" i="12"/>
  <c r="J399" i="12"/>
  <c r="E25" i="14" s="1"/>
  <c r="F25" i="14" s="1"/>
  <c r="G25" i="14" s="1"/>
  <c r="I311" i="12"/>
  <c r="H107" i="12"/>
  <c r="I333" i="12"/>
  <c r="J192" i="12"/>
  <c r="E22" i="14" s="1"/>
  <c r="F22" i="14" s="1"/>
  <c r="G22" i="14" s="1"/>
  <c r="I5" i="12"/>
  <c r="I42" i="12"/>
  <c r="I107" i="12"/>
  <c r="E27" i="14" l="1"/>
  <c r="F27" i="14" s="1"/>
  <c r="G27" i="14" s="1"/>
  <c r="J431" i="12"/>
  <c r="H431" i="12"/>
  <c r="I431" i="12"/>
  <c r="I266" i="8" l="1"/>
  <c r="J266" i="8" s="1"/>
  <c r="I264" i="8"/>
  <c r="H289" i="8"/>
  <c r="I289" i="8" s="1"/>
  <c r="J289" i="8" s="1"/>
  <c r="H290" i="8"/>
  <c r="I290" i="8" s="1"/>
  <c r="J290" i="8" s="1"/>
  <c r="H288" i="8"/>
  <c r="I288" i="8" s="1"/>
  <c r="J288" i="8" s="1"/>
  <c r="J284" i="8"/>
  <c r="H282" i="8"/>
  <c r="I282" i="8" s="1"/>
  <c r="J282" i="8" s="1"/>
  <c r="H280" i="8"/>
  <c r="I280" i="8" s="1"/>
  <c r="J280" i="8" s="1"/>
  <c r="H279" i="8"/>
  <c r="I279" i="8" s="1"/>
  <c r="J279" i="8" s="1"/>
  <c r="H275" i="8"/>
  <c r="I275" i="8" s="1"/>
  <c r="J275" i="8" s="1"/>
  <c r="H276" i="8"/>
  <c r="I276" i="8" s="1"/>
  <c r="J276" i="8" s="1"/>
  <c r="H274" i="8"/>
  <c r="I274" i="8" s="1"/>
  <c r="J274" i="8" s="1"/>
  <c r="H270" i="8"/>
  <c r="I270" i="8" s="1"/>
  <c r="H269" i="8"/>
  <c r="I269" i="8" s="1"/>
  <c r="H260" i="8"/>
  <c r="I260" i="8" s="1"/>
  <c r="J260" i="8" s="1"/>
  <c r="H255" i="8"/>
  <c r="I255" i="8" s="1"/>
  <c r="H256" i="8"/>
  <c r="I256" i="8" s="1"/>
  <c r="H254" i="8"/>
  <c r="I254" i="8" s="1"/>
  <c r="H249" i="8"/>
  <c r="I249" i="8" s="1"/>
  <c r="H250" i="8"/>
  <c r="I250" i="8" s="1"/>
  <c r="H251" i="8"/>
  <c r="I251" i="8" s="1"/>
  <c r="H248" i="8"/>
  <c r="I248" i="8" s="1"/>
  <c r="H245" i="8"/>
  <c r="I245" i="8" s="1"/>
  <c r="H244" i="8"/>
  <c r="I244" i="8" s="1"/>
  <c r="H240" i="8"/>
  <c r="I240" i="8" s="1"/>
  <c r="J240" i="8" s="1"/>
  <c r="H239" i="8"/>
  <c r="I239" i="8" s="1"/>
  <c r="J239" i="8" s="1"/>
  <c r="H237" i="8"/>
  <c r="I237" i="8" s="1"/>
  <c r="J237" i="8" s="1"/>
  <c r="H235" i="8"/>
  <c r="I235" i="8" s="1"/>
  <c r="J235" i="8" s="1"/>
  <c r="H233" i="8"/>
  <c r="I233" i="8" s="1"/>
  <c r="J233" i="8" s="1"/>
  <c r="H229" i="8"/>
  <c r="I229" i="8" s="1"/>
  <c r="J229" i="8" s="1"/>
  <c r="H226" i="8"/>
  <c r="I226" i="8" s="1"/>
  <c r="J226" i="8" s="1"/>
  <c r="H222" i="8"/>
  <c r="I222" i="8" s="1"/>
  <c r="J222" i="8" s="1"/>
  <c r="H220" i="8"/>
  <c r="I220" i="8" s="1"/>
  <c r="J220" i="8" s="1"/>
  <c r="H218" i="8"/>
  <c r="I218" i="8" s="1"/>
  <c r="H216" i="8"/>
  <c r="I216" i="8" s="1"/>
  <c r="H214" i="8"/>
  <c r="I214" i="8" s="1"/>
  <c r="J214" i="8" s="1"/>
  <c r="H212" i="8"/>
  <c r="I212" i="8" s="1"/>
  <c r="H210" i="8"/>
  <c r="I210" i="8" s="1"/>
  <c r="J210" i="8" s="1"/>
  <c r="H206" i="8"/>
  <c r="I206" i="8" s="1"/>
  <c r="J206" i="8" s="1"/>
  <c r="H203" i="8"/>
  <c r="I203" i="8" s="1"/>
  <c r="H193" i="8"/>
  <c r="I193" i="8" s="1"/>
  <c r="H194" i="8"/>
  <c r="I194" i="8" s="1"/>
  <c r="H195" i="8"/>
  <c r="I195" i="8" s="1"/>
  <c r="H196" i="8"/>
  <c r="I196" i="8" s="1"/>
  <c r="H197" i="8"/>
  <c r="I197" i="8" s="1"/>
  <c r="H198" i="8"/>
  <c r="I198" i="8" s="1"/>
  <c r="H199" i="8"/>
  <c r="I199" i="8" s="1"/>
  <c r="H200" i="8"/>
  <c r="I200" i="8" s="1"/>
  <c r="H192" i="8"/>
  <c r="I192" i="8" s="1"/>
  <c r="H188" i="8"/>
  <c r="I188" i="8" s="1"/>
  <c r="H189" i="8"/>
  <c r="I189" i="8" s="1"/>
  <c r="H190" i="8"/>
  <c r="I190" i="8" s="1"/>
  <c r="H187" i="8"/>
  <c r="I187" i="8" s="1"/>
  <c r="H182" i="8"/>
  <c r="I182" i="8" s="1"/>
  <c r="J182" i="8" s="1"/>
  <c r="H183" i="8"/>
  <c r="I183" i="8" s="1"/>
  <c r="J183" i="8" s="1"/>
  <c r="H184" i="8"/>
  <c r="I184" i="8" s="1"/>
  <c r="J184" i="8" s="1"/>
  <c r="H185" i="8"/>
  <c r="I185" i="8" s="1"/>
  <c r="J185" i="8" s="1"/>
  <c r="H181" i="8"/>
  <c r="I181" i="8" s="1"/>
  <c r="J181" i="8" s="1"/>
  <c r="H177" i="8"/>
  <c r="I177" i="8" s="1"/>
  <c r="J177" i="8" s="1"/>
  <c r="H174" i="8"/>
  <c r="I174" i="8" s="1"/>
  <c r="H175" i="8"/>
  <c r="I175" i="8" s="1"/>
  <c r="H173" i="8"/>
  <c r="I173" i="8" s="1"/>
  <c r="H171" i="8"/>
  <c r="I171" i="8" s="1"/>
  <c r="J171" i="8" s="1"/>
  <c r="H169" i="8"/>
  <c r="I169" i="8" s="1"/>
  <c r="H167" i="8"/>
  <c r="I167" i="8" s="1"/>
  <c r="H161" i="8"/>
  <c r="I161" i="8" s="1"/>
  <c r="H162" i="8"/>
  <c r="I162" i="8" s="1"/>
  <c r="H163" i="8"/>
  <c r="I163" i="8" s="1"/>
  <c r="H164" i="8"/>
  <c r="I164" i="8" s="1"/>
  <c r="H160" i="8"/>
  <c r="I160" i="8" s="1"/>
  <c r="H153" i="8"/>
  <c r="I153" i="8" s="1"/>
  <c r="H154" i="8"/>
  <c r="I154" i="8" s="1"/>
  <c r="H155" i="8"/>
  <c r="I155" i="8" s="1"/>
  <c r="H156" i="8"/>
  <c r="I156" i="8" s="1"/>
  <c r="H157" i="8"/>
  <c r="I157" i="8" s="1"/>
  <c r="H152" i="8"/>
  <c r="I152" i="8" s="1"/>
  <c r="H149" i="8"/>
  <c r="I149" i="8" s="1"/>
  <c r="H150" i="8"/>
  <c r="I150" i="8" s="1"/>
  <c r="H148" i="8"/>
  <c r="I148" i="8" s="1"/>
  <c r="H145" i="8"/>
  <c r="I145" i="8" s="1"/>
  <c r="H146" i="8"/>
  <c r="I146" i="8" s="1"/>
  <c r="H144" i="8"/>
  <c r="I144" i="8" s="1"/>
  <c r="H136" i="8"/>
  <c r="I136" i="8" s="1"/>
  <c r="H137" i="8"/>
  <c r="I137" i="8" s="1"/>
  <c r="H138" i="8"/>
  <c r="I138" i="8" s="1"/>
  <c r="H139" i="8"/>
  <c r="I139" i="8" s="1"/>
  <c r="H140" i="8"/>
  <c r="I140" i="8" s="1"/>
  <c r="H141" i="8"/>
  <c r="I141" i="8" s="1"/>
  <c r="H142" i="8"/>
  <c r="I142" i="8" s="1"/>
  <c r="H135" i="8"/>
  <c r="I135" i="8" s="1"/>
  <c r="H127" i="8"/>
  <c r="I127" i="8" s="1"/>
  <c r="H128" i="8"/>
  <c r="I128" i="8" s="1"/>
  <c r="H129" i="8"/>
  <c r="I129" i="8" s="1"/>
  <c r="H130" i="8"/>
  <c r="I130" i="8" s="1"/>
  <c r="H131" i="8"/>
  <c r="I131" i="8" s="1"/>
  <c r="H132" i="8"/>
  <c r="I132" i="8" s="1"/>
  <c r="H133" i="8"/>
  <c r="I133" i="8" s="1"/>
  <c r="H126" i="8"/>
  <c r="I126" i="8" s="1"/>
  <c r="H120" i="8"/>
  <c r="I120" i="8" s="1"/>
  <c r="H121" i="8"/>
  <c r="I121" i="8" s="1"/>
  <c r="H122" i="8"/>
  <c r="I122" i="8" s="1"/>
  <c r="H123" i="8"/>
  <c r="I123" i="8" s="1"/>
  <c r="H124" i="8"/>
  <c r="I124" i="8" s="1"/>
  <c r="H119" i="8"/>
  <c r="I119" i="8" s="1"/>
  <c r="H115" i="8"/>
  <c r="I115" i="8" s="1"/>
  <c r="H116" i="8"/>
  <c r="I116" i="8" s="1"/>
  <c r="H117" i="8"/>
  <c r="I117" i="8" s="1"/>
  <c r="H114" i="8"/>
  <c r="I114" i="8" s="1"/>
  <c r="H111" i="8"/>
  <c r="I111" i="8" s="1"/>
  <c r="J111" i="8" s="1"/>
  <c r="H112" i="8"/>
  <c r="I112" i="8" s="1"/>
  <c r="J112" i="8" s="1"/>
  <c r="H110" i="8"/>
  <c r="I110" i="8" s="1"/>
  <c r="J110" i="8" s="1"/>
  <c r="H107" i="8"/>
  <c r="I107" i="8" s="1"/>
  <c r="H108" i="8"/>
  <c r="I108" i="8" s="1"/>
  <c r="H106" i="8"/>
  <c r="I106" i="8" s="1"/>
  <c r="H103" i="8"/>
  <c r="I103" i="8" s="1"/>
  <c r="H104" i="8"/>
  <c r="I104" i="8" s="1"/>
  <c r="H102" i="8"/>
  <c r="I102" i="8" s="1"/>
  <c r="H98" i="8"/>
  <c r="I98" i="8" s="1"/>
  <c r="H99" i="8"/>
  <c r="I99" i="8" s="1"/>
  <c r="H100" i="8"/>
  <c r="I100" i="8" s="1"/>
  <c r="H97" i="8"/>
  <c r="I97" i="8" s="1"/>
  <c r="H90" i="8"/>
  <c r="I90" i="8" s="1"/>
  <c r="H91" i="8"/>
  <c r="I91" i="8" s="1"/>
  <c r="H92" i="8"/>
  <c r="I92" i="8" s="1"/>
  <c r="H93" i="8"/>
  <c r="I93" i="8" s="1"/>
  <c r="H94" i="8"/>
  <c r="I94" i="8" s="1"/>
  <c r="H95" i="8"/>
  <c r="I95" i="8" s="1"/>
  <c r="H89" i="8"/>
  <c r="I89" i="8" s="1"/>
  <c r="H86" i="8"/>
  <c r="I86" i="8" s="1"/>
  <c r="H87" i="8"/>
  <c r="I87" i="8" s="1"/>
  <c r="H85" i="8"/>
  <c r="I85" i="8" s="1"/>
  <c r="H83" i="8"/>
  <c r="I83" i="8" s="1"/>
  <c r="H81" i="8"/>
  <c r="I81" i="8" s="1"/>
  <c r="H82" i="8"/>
  <c r="I82" i="8" s="1"/>
  <c r="H80" i="8"/>
  <c r="I80" i="8" s="1"/>
  <c r="H73" i="8"/>
  <c r="I73" i="8" s="1"/>
  <c r="H74" i="8"/>
  <c r="I74" i="8" s="1"/>
  <c r="H75" i="8"/>
  <c r="I75" i="8" s="1"/>
  <c r="H76" i="8"/>
  <c r="I76" i="8" s="1"/>
  <c r="H72" i="8"/>
  <c r="I72" i="8" s="1"/>
  <c r="H68" i="8"/>
  <c r="I68" i="8" s="1"/>
  <c r="J68" i="8" s="1"/>
  <c r="H69" i="8"/>
  <c r="I69" i="8" s="1"/>
  <c r="J69" i="8" s="1"/>
  <c r="H70" i="8"/>
  <c r="I70" i="8" s="1"/>
  <c r="J70" i="8" s="1"/>
  <c r="H60" i="8"/>
  <c r="I60" i="8" s="1"/>
  <c r="H61" i="8"/>
  <c r="I61" i="8" s="1"/>
  <c r="H62" i="8"/>
  <c r="I62" i="8" s="1"/>
  <c r="H63" i="8"/>
  <c r="I63" i="8" s="1"/>
  <c r="H67" i="8"/>
  <c r="I67" i="8" s="1"/>
  <c r="J67" i="8" s="1"/>
  <c r="H65" i="8"/>
  <c r="I65" i="8" s="1"/>
  <c r="J65" i="8" s="1"/>
  <c r="H59" i="8"/>
  <c r="I59" i="8" s="1"/>
  <c r="H55" i="8"/>
  <c r="I55" i="8" s="1"/>
  <c r="J55" i="8" s="1"/>
  <c r="H45" i="8"/>
  <c r="I45" i="8" s="1"/>
  <c r="J45" i="8" s="1"/>
  <c r="H44" i="8"/>
  <c r="I44" i="8" s="1"/>
  <c r="J44" i="8" s="1"/>
  <c r="H41" i="8"/>
  <c r="I41" i="8" s="1"/>
  <c r="J41" i="8" s="1"/>
  <c r="H38" i="8"/>
  <c r="I38" i="8" s="1"/>
  <c r="H39" i="8"/>
  <c r="I39" i="8" s="1"/>
  <c r="H37" i="8"/>
  <c r="I37" i="8" s="1"/>
  <c r="H35" i="8"/>
  <c r="I35" i="8" s="1"/>
  <c r="J35" i="8" s="1"/>
  <c r="H23" i="8"/>
  <c r="I23" i="8" s="1"/>
  <c r="H24" i="8"/>
  <c r="I24" i="8" s="1"/>
  <c r="H20" i="8"/>
  <c r="I20" i="8" s="1"/>
  <c r="H33" i="8"/>
  <c r="I33" i="8" s="1"/>
  <c r="H31" i="8"/>
  <c r="I31" i="8" s="1"/>
  <c r="H22" i="8"/>
  <c r="I22" i="8" s="1"/>
  <c r="H19" i="8"/>
  <c r="I19" i="8" s="1"/>
  <c r="H17" i="8"/>
  <c r="I17" i="8" s="1"/>
  <c r="H16" i="8"/>
  <c r="I16" i="8" s="1"/>
  <c r="H8" i="8"/>
  <c r="I8" i="8" s="1"/>
  <c r="H9" i="8"/>
  <c r="I9" i="8" s="1"/>
  <c r="H10" i="8"/>
  <c r="I10" i="8" s="1"/>
  <c r="H11" i="8"/>
  <c r="I11" i="8" s="1"/>
  <c r="H12" i="8"/>
  <c r="I12" i="8" s="1"/>
  <c r="H13" i="8"/>
  <c r="I13" i="8" s="1"/>
  <c r="H7" i="8"/>
  <c r="I7" i="8" s="1"/>
  <c r="J64" i="8" l="1"/>
  <c r="J219" i="8"/>
  <c r="J232" i="8"/>
  <c r="J230" i="8" s="1"/>
  <c r="J265" i="8"/>
  <c r="J40" i="8"/>
  <c r="J209" i="8"/>
  <c r="J228" i="8"/>
  <c r="J238" i="8"/>
  <c r="J283" i="8"/>
  <c r="J34" i="8"/>
  <c r="J54" i="8"/>
  <c r="J170" i="8"/>
  <c r="J176" i="8"/>
  <c r="J205" i="8"/>
  <c r="J225" i="8"/>
  <c r="J236" i="8"/>
  <c r="J259" i="8"/>
  <c r="J281" i="8"/>
  <c r="J213" i="8"/>
  <c r="J221" i="8"/>
  <c r="J234" i="8"/>
  <c r="J43" i="8"/>
  <c r="J273" i="8"/>
  <c r="J287" i="8"/>
  <c r="J278" i="8"/>
  <c r="J180" i="8"/>
  <c r="J109" i="8"/>
  <c r="J66" i="8"/>
  <c r="I287" i="8"/>
  <c r="I286" i="8" s="1"/>
  <c r="I285" i="8" s="1"/>
  <c r="I283" i="8"/>
  <c r="I281" i="8"/>
  <c r="I278" i="8"/>
  <c r="I273" i="8"/>
  <c r="I272" i="8" s="1"/>
  <c r="I268" i="8"/>
  <c r="I267" i="8" s="1"/>
  <c r="I265" i="8"/>
  <c r="I263" i="8"/>
  <c r="I259" i="8"/>
  <c r="I258" i="8" s="1"/>
  <c r="I253" i="8"/>
  <c r="I252" i="8" s="1"/>
  <c r="I247" i="8"/>
  <c r="I246" i="8" s="1"/>
  <c r="I243" i="8"/>
  <c r="I242" i="8" s="1"/>
  <c r="I238" i="8"/>
  <c r="I236" i="8"/>
  <c r="I234" i="8"/>
  <c r="I232" i="8"/>
  <c r="I228" i="8"/>
  <c r="I227" i="8" s="1"/>
  <c r="I225" i="8"/>
  <c r="I224" i="8" s="1"/>
  <c r="I221" i="8"/>
  <c r="I219" i="8"/>
  <c r="I217" i="8"/>
  <c r="I215" i="8"/>
  <c r="I213" i="8"/>
  <c r="I211" i="8"/>
  <c r="I209" i="8"/>
  <c r="I205" i="8"/>
  <c r="I204" i="8" s="1"/>
  <c r="I202" i="8"/>
  <c r="I201" i="8" s="1"/>
  <c r="I191" i="8"/>
  <c r="I186" i="8"/>
  <c r="I180" i="8"/>
  <c r="I176" i="8"/>
  <c r="I172" i="8"/>
  <c r="I170" i="8"/>
  <c r="I168" i="8"/>
  <c r="I166" i="8"/>
  <c r="I159" i="8"/>
  <c r="I158" i="8" s="1"/>
  <c r="I151" i="8"/>
  <c r="I147" i="8"/>
  <c r="I143" i="8"/>
  <c r="I134" i="8"/>
  <c r="I125" i="8"/>
  <c r="I118" i="8"/>
  <c r="I113" i="8"/>
  <c r="I109" i="8"/>
  <c r="I105" i="8"/>
  <c r="I101" i="8"/>
  <c r="I96" i="8"/>
  <c r="I88" i="8"/>
  <c r="I84" i="8"/>
  <c r="I79" i="8"/>
  <c r="I71" i="8"/>
  <c r="I66" i="8"/>
  <c r="I64" i="8"/>
  <c r="I58" i="8"/>
  <c r="I54" i="8"/>
  <c r="I53" i="8" s="1"/>
  <c r="I52" i="8" s="1"/>
  <c r="I46" i="8"/>
  <c r="I43" i="8"/>
  <c r="I42" i="8" s="1"/>
  <c r="I40" i="8"/>
  <c r="I36" i="8"/>
  <c r="I34" i="8"/>
  <c r="I32" i="8"/>
  <c r="I30" i="8"/>
  <c r="I21" i="8"/>
  <c r="I18" i="8"/>
  <c r="I15" i="8"/>
  <c r="I6" i="8"/>
  <c r="I5" i="8" s="1"/>
  <c r="H287" i="8"/>
  <c r="H286" i="8" s="1"/>
  <c r="H285" i="8" s="1"/>
  <c r="H283" i="8"/>
  <c r="H281" i="8"/>
  <c r="H278" i="8"/>
  <c r="H273" i="8"/>
  <c r="H272" i="8" s="1"/>
  <c r="H268" i="8"/>
  <c r="H267" i="8" s="1"/>
  <c r="H265" i="8"/>
  <c r="H263" i="8"/>
  <c r="H259" i="8"/>
  <c r="H258" i="8" s="1"/>
  <c r="H253" i="8"/>
  <c r="H252" i="8" s="1"/>
  <c r="H247" i="8"/>
  <c r="H246" i="8" s="1"/>
  <c r="H243" i="8"/>
  <c r="H242" i="8" s="1"/>
  <c r="H238" i="8"/>
  <c r="H236" i="8"/>
  <c r="H234" i="8"/>
  <c r="H232" i="8"/>
  <c r="H228" i="8"/>
  <c r="H227" i="8" s="1"/>
  <c r="H225" i="8"/>
  <c r="H224" i="8" s="1"/>
  <c r="H221" i="8"/>
  <c r="H219" i="8"/>
  <c r="H217" i="8"/>
  <c r="H215" i="8"/>
  <c r="H213" i="8"/>
  <c r="H211" i="8"/>
  <c r="H209" i="8"/>
  <c r="H205" i="8"/>
  <c r="H204" i="8" s="1"/>
  <c r="H202" i="8"/>
  <c r="H201" i="8" s="1"/>
  <c r="H191" i="8"/>
  <c r="H186" i="8"/>
  <c r="H180" i="8"/>
  <c r="H176" i="8"/>
  <c r="H172" i="8"/>
  <c r="H170" i="8"/>
  <c r="H168" i="8"/>
  <c r="H166" i="8"/>
  <c r="H159" i="8"/>
  <c r="H158" i="8" s="1"/>
  <c r="H151" i="8"/>
  <c r="H147" i="8"/>
  <c r="H143" i="8"/>
  <c r="H134" i="8"/>
  <c r="H125" i="8"/>
  <c r="H118" i="8"/>
  <c r="H113" i="8"/>
  <c r="H109" i="8"/>
  <c r="H105" i="8"/>
  <c r="H101" i="8"/>
  <c r="H96" i="8"/>
  <c r="H88" i="8"/>
  <c r="H84" i="8"/>
  <c r="H79" i="8"/>
  <c r="H71" i="8"/>
  <c r="H66" i="8"/>
  <c r="H64" i="8"/>
  <c r="H58" i="8"/>
  <c r="H54" i="8"/>
  <c r="H53" i="8" s="1"/>
  <c r="H52" i="8" s="1"/>
  <c r="H46" i="8"/>
  <c r="H43" i="8"/>
  <c r="H42" i="8" s="1"/>
  <c r="H40" i="8"/>
  <c r="H36" i="8"/>
  <c r="H34" i="8"/>
  <c r="H32" i="8"/>
  <c r="H30" i="8"/>
  <c r="H21" i="8"/>
  <c r="H18" i="8"/>
  <c r="H15" i="8"/>
  <c r="H6" i="8"/>
  <c r="H5" i="8" s="1"/>
  <c r="G287" i="8"/>
  <c r="G286" i="8" s="1"/>
  <c r="G285" i="8" s="1"/>
  <c r="G283" i="8"/>
  <c r="G281" i="8"/>
  <c r="G278" i="8"/>
  <c r="G273" i="8"/>
  <c r="G272" i="8" s="1"/>
  <c r="G268" i="8"/>
  <c r="G267" i="8" s="1"/>
  <c r="G265" i="8"/>
  <c r="G263" i="8"/>
  <c r="G259" i="8"/>
  <c r="G258" i="8" s="1"/>
  <c r="G253" i="8"/>
  <c r="G252" i="8" s="1"/>
  <c r="G247" i="8"/>
  <c r="G246" i="8" s="1"/>
  <c r="G243" i="8"/>
  <c r="G242" i="8" s="1"/>
  <c r="G238" i="8"/>
  <c r="G236" i="8"/>
  <c r="G234" i="8"/>
  <c r="G232" i="8"/>
  <c r="G228" i="8"/>
  <c r="G227" i="8" s="1"/>
  <c r="G225" i="8"/>
  <c r="G224" i="8" s="1"/>
  <c r="G221" i="8"/>
  <c r="G219" i="8"/>
  <c r="G217" i="8"/>
  <c r="G215" i="8"/>
  <c r="G213" i="8"/>
  <c r="G211" i="8"/>
  <c r="G209" i="8"/>
  <c r="G205" i="8"/>
  <c r="G204" i="8" s="1"/>
  <c r="G202" i="8"/>
  <c r="G201" i="8" s="1"/>
  <c r="G191" i="8"/>
  <c r="G186" i="8"/>
  <c r="G180" i="8"/>
  <c r="G176" i="8"/>
  <c r="G172" i="8"/>
  <c r="G170" i="8"/>
  <c r="G168" i="8"/>
  <c r="G166" i="8"/>
  <c r="G159" i="8"/>
  <c r="G158" i="8" s="1"/>
  <c r="G151" i="8"/>
  <c r="G147" i="8"/>
  <c r="G143" i="8"/>
  <c r="G134" i="8"/>
  <c r="G125" i="8"/>
  <c r="G118" i="8"/>
  <c r="G113" i="8"/>
  <c r="G109" i="8"/>
  <c r="G105" i="8"/>
  <c r="G101" i="8"/>
  <c r="G96" i="8"/>
  <c r="G88" i="8"/>
  <c r="G84" i="8"/>
  <c r="G79" i="8"/>
  <c r="G71" i="8"/>
  <c r="G66" i="8"/>
  <c r="G64" i="8"/>
  <c r="G58" i="8"/>
  <c r="G54" i="8"/>
  <c r="G53" i="8" s="1"/>
  <c r="G52" i="8" s="1"/>
  <c r="G46" i="8"/>
  <c r="G43" i="8"/>
  <c r="G42" i="8" s="1"/>
  <c r="G40" i="8"/>
  <c r="G36" i="8"/>
  <c r="G34" i="8"/>
  <c r="G32" i="8"/>
  <c r="G30" i="8"/>
  <c r="G21" i="8"/>
  <c r="G18" i="8"/>
  <c r="G15" i="8"/>
  <c r="G6" i="8"/>
  <c r="G5" i="8" s="1"/>
  <c r="J179" i="8" l="1"/>
  <c r="J286" i="8"/>
  <c r="J258" i="8"/>
  <c r="J224" i="8"/>
  <c r="J53" i="8"/>
  <c r="J227" i="8"/>
  <c r="J78" i="8"/>
  <c r="J277" i="8"/>
  <c r="J42" i="8"/>
  <c r="J204" i="8"/>
  <c r="J165" i="8"/>
  <c r="J29" i="8"/>
  <c r="J262" i="8"/>
  <c r="J272" i="8"/>
  <c r="J57" i="8"/>
  <c r="J56" i="8" s="1"/>
  <c r="J208" i="8"/>
  <c r="G277" i="8"/>
  <c r="I262" i="8"/>
  <c r="I257" i="8" s="1"/>
  <c r="H262" i="8"/>
  <c r="H257" i="8" s="1"/>
  <c r="G262" i="8"/>
  <c r="G257" i="8" s="1"/>
  <c r="G230" i="8"/>
  <c r="G57" i="8"/>
  <c r="H230" i="8"/>
  <c r="I277" i="8"/>
  <c r="I230" i="8"/>
  <c r="I57" i="8"/>
  <c r="H277" i="8"/>
  <c r="H165" i="8"/>
  <c r="H78" i="8"/>
  <c r="H29" i="8"/>
  <c r="G179" i="8"/>
  <c r="G178" i="8" s="1"/>
  <c r="G78" i="8"/>
  <c r="G241" i="8"/>
  <c r="H241" i="8"/>
  <c r="I241" i="8"/>
  <c r="H208" i="8"/>
  <c r="H207" i="8" s="1"/>
  <c r="G208" i="8"/>
  <c r="G207" i="8" s="1"/>
  <c r="I208" i="8"/>
  <c r="I207" i="8" s="1"/>
  <c r="H179" i="8"/>
  <c r="H178" i="8" s="1"/>
  <c r="I179" i="8"/>
  <c r="I178" i="8" s="1"/>
  <c r="G165" i="8"/>
  <c r="I165" i="8"/>
  <c r="I78" i="8"/>
  <c r="H57" i="8"/>
  <c r="I29" i="8"/>
  <c r="G29" i="8"/>
  <c r="H14" i="8"/>
  <c r="G14" i="8"/>
  <c r="I14" i="8"/>
  <c r="I4" i="8" s="1"/>
  <c r="J52" i="8" l="1"/>
  <c r="J178" i="8"/>
  <c r="J207" i="8"/>
  <c r="J292" i="8"/>
  <c r="J257" i="8"/>
  <c r="J4" i="8"/>
  <c r="J285" i="8"/>
  <c r="H56" i="8"/>
  <c r="H292" i="8" s="1"/>
  <c r="H4" i="8"/>
  <c r="I56" i="8"/>
  <c r="I292" i="8" s="1"/>
  <c r="G56" i="8"/>
  <c r="G4" i="8"/>
  <c r="F287" i="8"/>
  <c r="F286" i="8" s="1"/>
  <c r="F285" i="8" s="1"/>
  <c r="F283" i="8"/>
  <c r="F281" i="8"/>
  <c r="F278" i="8"/>
  <c r="F273" i="8"/>
  <c r="F272" i="8" s="1"/>
  <c r="F268" i="8"/>
  <c r="F267" i="8" s="1"/>
  <c r="F265" i="8"/>
  <c r="F263" i="8"/>
  <c r="F259" i="8"/>
  <c r="F258" i="8" s="1"/>
  <c r="F253" i="8"/>
  <c r="F252" i="8" s="1"/>
  <c r="F247" i="8"/>
  <c r="F246" i="8" s="1"/>
  <c r="F243" i="8"/>
  <c r="F242" i="8" s="1"/>
  <c r="F238" i="8"/>
  <c r="F236" i="8"/>
  <c r="F234" i="8"/>
  <c r="F232" i="8"/>
  <c r="F228" i="8"/>
  <c r="F227" i="8" s="1"/>
  <c r="F225" i="8"/>
  <c r="F224" i="8" s="1"/>
  <c r="F221" i="8"/>
  <c r="F219" i="8"/>
  <c r="F217" i="8"/>
  <c r="F215" i="8"/>
  <c r="F213" i="8"/>
  <c r="F211" i="8"/>
  <c r="F209" i="8"/>
  <c r="F205" i="8"/>
  <c r="F204" i="8" s="1"/>
  <c r="F202" i="8"/>
  <c r="F201" i="8" s="1"/>
  <c r="F191" i="8"/>
  <c r="F186" i="8"/>
  <c r="F180" i="8"/>
  <c r="F176" i="8"/>
  <c r="F172" i="8"/>
  <c r="F170" i="8"/>
  <c r="F168" i="8"/>
  <c r="F166" i="8"/>
  <c r="F159" i="8"/>
  <c r="F158" i="8" s="1"/>
  <c r="F151" i="8"/>
  <c r="F147" i="8"/>
  <c r="F143" i="8"/>
  <c r="F134" i="8"/>
  <c r="F125" i="8"/>
  <c r="F118" i="8"/>
  <c r="F113" i="8"/>
  <c r="F109" i="8"/>
  <c r="F105" i="8"/>
  <c r="F101" i="8"/>
  <c r="F96" i="8"/>
  <c r="F88" i="8"/>
  <c r="F84" i="8"/>
  <c r="F79" i="8"/>
  <c r="F71" i="8"/>
  <c r="F66" i="8"/>
  <c r="F64" i="8"/>
  <c r="F58" i="8"/>
  <c r="F54" i="8"/>
  <c r="F53" i="8" s="1"/>
  <c r="F52" i="8" s="1"/>
  <c r="F46" i="8"/>
  <c r="F43" i="8"/>
  <c r="F42" i="8" s="1"/>
  <c r="F40" i="8"/>
  <c r="F36" i="8"/>
  <c r="F34" i="8"/>
  <c r="F32" i="8"/>
  <c r="F30" i="8"/>
  <c r="F21" i="8"/>
  <c r="F18" i="8"/>
  <c r="F15" i="8"/>
  <c r="F6" i="8"/>
  <c r="F5" i="8" s="1"/>
  <c r="E287" i="8"/>
  <c r="E286" i="8" s="1"/>
  <c r="E285" i="8" s="1"/>
  <c r="E283" i="8"/>
  <c r="E281" i="8"/>
  <c r="E278" i="8"/>
  <c r="E273" i="8"/>
  <c r="E272" i="8" s="1"/>
  <c r="E268" i="8"/>
  <c r="E267" i="8" s="1"/>
  <c r="E265" i="8"/>
  <c r="E263" i="8"/>
  <c r="E259" i="8"/>
  <c r="E258" i="8" s="1"/>
  <c r="E253" i="8"/>
  <c r="E252" i="8" s="1"/>
  <c r="E247" i="8"/>
  <c r="E246" i="8" s="1"/>
  <c r="E243" i="8"/>
  <c r="E242" i="8" s="1"/>
  <c r="E238" i="8"/>
  <c r="E236" i="8"/>
  <c r="E234" i="8"/>
  <c r="E232" i="8"/>
  <c r="E228" i="8"/>
  <c r="E227" i="8" s="1"/>
  <c r="E225" i="8"/>
  <c r="E224" i="8" s="1"/>
  <c r="E221" i="8"/>
  <c r="E219" i="8"/>
  <c r="E217" i="8"/>
  <c r="E215" i="8"/>
  <c r="E213" i="8"/>
  <c r="E211" i="8"/>
  <c r="E209" i="8"/>
  <c r="E205" i="8"/>
  <c r="E204" i="8" s="1"/>
  <c r="E202" i="8"/>
  <c r="E201" i="8" s="1"/>
  <c r="E191" i="8"/>
  <c r="E186" i="8"/>
  <c r="E180" i="8"/>
  <c r="E176" i="8"/>
  <c r="E172" i="8"/>
  <c r="E170" i="8"/>
  <c r="E168" i="8"/>
  <c r="E166" i="8"/>
  <c r="E159" i="8"/>
  <c r="E158" i="8" s="1"/>
  <c r="E151" i="8"/>
  <c r="E147" i="8"/>
  <c r="E143" i="8"/>
  <c r="E134" i="8"/>
  <c r="E125" i="8"/>
  <c r="E118" i="8"/>
  <c r="E113" i="8"/>
  <c r="E109" i="8"/>
  <c r="E105" i="8"/>
  <c r="E101" i="8"/>
  <c r="E96" i="8"/>
  <c r="E88" i="8"/>
  <c r="E84" i="8"/>
  <c r="E79" i="8"/>
  <c r="E71" i="8"/>
  <c r="E66" i="8"/>
  <c r="E64" i="8"/>
  <c r="E58" i="8"/>
  <c r="E54" i="8"/>
  <c r="E53" i="8" s="1"/>
  <c r="E52" i="8" s="1"/>
  <c r="E46" i="8"/>
  <c r="E43" i="8"/>
  <c r="E42" i="8" s="1"/>
  <c r="E40" i="8"/>
  <c r="E36" i="8"/>
  <c r="E34" i="8"/>
  <c r="E32" i="8"/>
  <c r="E30" i="8"/>
  <c r="E21" i="8"/>
  <c r="E18" i="8"/>
  <c r="E15" i="8"/>
  <c r="E6" i="8"/>
  <c r="E5" i="8" s="1"/>
  <c r="D287" i="8"/>
  <c r="D286" i="8" s="1"/>
  <c r="D285" i="8" s="1"/>
  <c r="D283" i="8"/>
  <c r="D281" i="8"/>
  <c r="D278" i="8"/>
  <c r="D273" i="8"/>
  <c r="D272" i="8" s="1"/>
  <c r="D268" i="8"/>
  <c r="D267" i="8" s="1"/>
  <c r="D265" i="8"/>
  <c r="D263" i="8"/>
  <c r="D259" i="8"/>
  <c r="D258" i="8" s="1"/>
  <c r="D253" i="8"/>
  <c r="D252" i="8" s="1"/>
  <c r="D247" i="8"/>
  <c r="D246" i="8" s="1"/>
  <c r="D243" i="8"/>
  <c r="D242" i="8" s="1"/>
  <c r="D238" i="8"/>
  <c r="D236" i="8"/>
  <c r="D234" i="8"/>
  <c r="D232" i="8"/>
  <c r="D228" i="8"/>
  <c r="D227" i="8" s="1"/>
  <c r="D225" i="8"/>
  <c r="D224" i="8" s="1"/>
  <c r="D221" i="8"/>
  <c r="D219" i="8"/>
  <c r="D217" i="8"/>
  <c r="D215" i="8"/>
  <c r="D213" i="8"/>
  <c r="D211" i="8"/>
  <c r="D209" i="8"/>
  <c r="D205" i="8"/>
  <c r="D204" i="8" s="1"/>
  <c r="D202" i="8"/>
  <c r="D201" i="8" s="1"/>
  <c r="D191" i="8"/>
  <c r="D186" i="8"/>
  <c r="D180" i="8"/>
  <c r="D176" i="8"/>
  <c r="D172" i="8"/>
  <c r="D170" i="8"/>
  <c r="D168" i="8"/>
  <c r="D166" i="8"/>
  <c r="D159" i="8"/>
  <c r="D158" i="8" s="1"/>
  <c r="D151" i="8"/>
  <c r="D147" i="8"/>
  <c r="D143" i="8"/>
  <c r="D134" i="8"/>
  <c r="D125" i="8"/>
  <c r="D118" i="8"/>
  <c r="D113" i="8"/>
  <c r="D109" i="8"/>
  <c r="D105" i="8"/>
  <c r="D101" i="8"/>
  <c r="D96" i="8"/>
  <c r="D88" i="8"/>
  <c r="D84" i="8"/>
  <c r="D79" i="8"/>
  <c r="D71" i="8"/>
  <c r="D66" i="8"/>
  <c r="D64" i="8"/>
  <c r="D58" i="8"/>
  <c r="D54" i="8"/>
  <c r="D53" i="8" s="1"/>
  <c r="D52" i="8" s="1"/>
  <c r="D46" i="8"/>
  <c r="D43" i="8"/>
  <c r="D42" i="8" s="1"/>
  <c r="D40" i="8"/>
  <c r="D36" i="8"/>
  <c r="D34" i="8"/>
  <c r="D32" i="8"/>
  <c r="D30" i="8"/>
  <c r="D21" i="8"/>
  <c r="D18" i="8"/>
  <c r="D15" i="8"/>
  <c r="D6" i="8"/>
  <c r="D5" i="8" s="1"/>
  <c r="C287" i="8"/>
  <c r="C286" i="8" s="1"/>
  <c r="C285" i="8" s="1"/>
  <c r="C283" i="8"/>
  <c r="C281" i="8"/>
  <c r="C278" i="8"/>
  <c r="C273" i="8"/>
  <c r="C272" i="8" s="1"/>
  <c r="C268" i="8"/>
  <c r="C267" i="8" s="1"/>
  <c r="C265" i="8"/>
  <c r="C263" i="8"/>
  <c r="C259" i="8"/>
  <c r="C258" i="8" s="1"/>
  <c r="C253" i="8"/>
  <c r="C252" i="8" s="1"/>
  <c r="C247" i="8"/>
  <c r="C246" i="8" s="1"/>
  <c r="C243" i="8"/>
  <c r="C242" i="8" s="1"/>
  <c r="C238" i="8"/>
  <c r="C236" i="8"/>
  <c r="C234" i="8"/>
  <c r="C232" i="8"/>
  <c r="C228" i="8"/>
  <c r="C227" i="8" s="1"/>
  <c r="C225" i="8"/>
  <c r="C224" i="8" s="1"/>
  <c r="C221" i="8"/>
  <c r="C219" i="8"/>
  <c r="C217" i="8"/>
  <c r="C215" i="8"/>
  <c r="C213" i="8"/>
  <c r="C211" i="8"/>
  <c r="C209" i="8"/>
  <c r="C205" i="8"/>
  <c r="C204" i="8" s="1"/>
  <c r="C202" i="8"/>
  <c r="C201" i="8" s="1"/>
  <c r="C191" i="8"/>
  <c r="C186" i="8"/>
  <c r="C180" i="8"/>
  <c r="C176" i="8"/>
  <c r="C172" i="8"/>
  <c r="C170" i="8"/>
  <c r="C168" i="8"/>
  <c r="C166" i="8"/>
  <c r="C159" i="8"/>
  <c r="C158" i="8" s="1"/>
  <c r="C151" i="8"/>
  <c r="C147" i="8"/>
  <c r="C143" i="8"/>
  <c r="C134" i="8"/>
  <c r="C125" i="8"/>
  <c r="C118" i="8"/>
  <c r="C113" i="8"/>
  <c r="C109" i="8"/>
  <c r="C105" i="8"/>
  <c r="C101" i="8"/>
  <c r="C96" i="8"/>
  <c r="C88" i="8"/>
  <c r="C84" i="8"/>
  <c r="C79" i="8"/>
  <c r="C71" i="8"/>
  <c r="C66" i="8"/>
  <c r="C64" i="8"/>
  <c r="C58" i="8"/>
  <c r="C54" i="8"/>
  <c r="C53" i="8" s="1"/>
  <c r="C52" i="8" s="1"/>
  <c r="C46" i="8"/>
  <c r="C43" i="8"/>
  <c r="C42" i="8" s="1"/>
  <c r="C40" i="8"/>
  <c r="C36" i="8"/>
  <c r="C34" i="8"/>
  <c r="C32" i="8"/>
  <c r="C30" i="8"/>
  <c r="C21" i="8"/>
  <c r="C18" i="8"/>
  <c r="C15" i="8"/>
  <c r="C6" i="8"/>
  <c r="C5" i="8" s="1"/>
  <c r="D230" i="8" l="1"/>
  <c r="E277" i="8"/>
  <c r="F230" i="8"/>
  <c r="G292" i="8"/>
  <c r="D277" i="8"/>
  <c r="C230" i="8"/>
  <c r="E230" i="8"/>
  <c r="C208" i="8"/>
  <c r="C207" i="8" s="1"/>
  <c r="F57" i="8"/>
  <c r="C262" i="8"/>
  <c r="C257" i="8" s="1"/>
  <c r="F262" i="8"/>
  <c r="F257" i="8" s="1"/>
  <c r="E208" i="8"/>
  <c r="E207" i="8" s="1"/>
  <c r="C277" i="8"/>
  <c r="E262" i="8"/>
  <c r="E257" i="8" s="1"/>
  <c r="D262" i="8"/>
  <c r="D257" i="8" s="1"/>
  <c r="F277" i="8"/>
  <c r="C179" i="8"/>
  <c r="C178" i="8" s="1"/>
  <c r="C57" i="8"/>
  <c r="D208" i="8"/>
  <c r="D207" i="8" s="1"/>
  <c r="D57" i="8"/>
  <c r="E57" i="8"/>
  <c r="F208" i="8"/>
  <c r="F207" i="8" s="1"/>
  <c r="F165" i="8"/>
  <c r="C241" i="8"/>
  <c r="E241" i="8"/>
  <c r="F241" i="8"/>
  <c r="D241" i="8"/>
  <c r="E179" i="8"/>
  <c r="E178" i="8" s="1"/>
  <c r="F179" i="8"/>
  <c r="F178" i="8" s="1"/>
  <c r="D179" i="8"/>
  <c r="D178" i="8" s="1"/>
  <c r="C165" i="8"/>
  <c r="D165" i="8"/>
  <c r="E165" i="8"/>
  <c r="C78" i="8"/>
  <c r="D78" i="8"/>
  <c r="F78" i="8"/>
  <c r="E78" i="8"/>
  <c r="C29" i="8"/>
  <c r="D29" i="8"/>
  <c r="E29" i="8"/>
  <c r="F29" i="8"/>
  <c r="C14" i="8"/>
  <c r="D14" i="8"/>
  <c r="D4" i="8" s="1"/>
  <c r="E14" i="8"/>
  <c r="E4" i="8" s="1"/>
  <c r="F14" i="8"/>
  <c r="F56" i="8" l="1"/>
  <c r="F4" i="8"/>
  <c r="C56" i="8"/>
  <c r="C4" i="8"/>
  <c r="E56" i="8"/>
  <c r="E292" i="8" s="1"/>
  <c r="D56" i="8"/>
  <c r="D292" i="8" s="1"/>
  <c r="F292" i="8" l="1"/>
  <c r="C292" i="8"/>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2" authorId="0" shapeId="0">
      <text>
        <r>
          <rPr>
            <sz val="10"/>
            <color indexed="81"/>
            <rFont val="Tahoma"/>
            <family val="2"/>
          </rPr>
          <t xml:space="preserve">CRI: Clasificador por Rubro de Ingresos
LI: Ley de Ingresos Municipal
</t>
        </r>
      </text>
    </comment>
    <comment ref="B2"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4"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5"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6"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7"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8"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9"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2"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3"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5"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6"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7"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8"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9"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0"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1"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2"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3"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4"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5"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7"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8"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29"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0" authorId="2" shapeId="0">
      <text>
        <r>
          <rPr>
            <b/>
            <sz val="12"/>
            <color indexed="81"/>
            <rFont val="Arial"/>
            <family val="2"/>
          </rPr>
          <t>Importe de la indemnización causada por la falta de pago oportuno de los ingresos señalados en el título de impuestos de la ley de ingresos.</t>
        </r>
      </text>
    </comment>
    <comment ref="B31" authorId="2" shapeId="0">
      <text>
        <r>
          <rPr>
            <b/>
            <sz val="12"/>
            <color indexed="81"/>
            <rFont val="Arial"/>
            <family val="2"/>
          </rPr>
          <t>Importe de la indemnización causada por la falta de pago oportuno en la fecha o dentro del plazo señalado en la ley de ingresos en el título de impuestos.</t>
        </r>
      </text>
    </comment>
    <comment ref="B32"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3"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4"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5" authorId="2" shapeId="0">
      <text>
        <r>
          <rPr>
            <b/>
            <sz val="12"/>
            <color indexed="81"/>
            <rFont val="Arial"/>
            <family val="2"/>
          </rPr>
          <t>Importe de los ingresos por concepto de intereses derivados de créditos fiscales no pagados y convenidos a pagar en un plazo determinado o en parcialidades.</t>
        </r>
      </text>
    </comment>
    <comment ref="B36"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7"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8"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0" authorId="2" shapeId="0">
      <text>
        <r>
          <rPr>
            <b/>
            <sz val="12"/>
            <color indexed="81"/>
            <rFont val="Arial"/>
            <family val="2"/>
          </rPr>
          <t>Importe de otros ingresos que obtiene el municipio por concepto de accesorios de los impuestos y no están considerados en los rubros anteriores.</t>
        </r>
      </text>
    </comment>
    <comment ref="B41" authorId="2" shapeId="0">
      <text>
        <r>
          <rPr>
            <b/>
            <sz val="12"/>
            <color indexed="81"/>
            <rFont val="Arial"/>
            <family val="2"/>
          </rPr>
          <t>Importe del ingreso obtenido, otros accesorios que no se encuentren contemplados  en los conceptos anteriores.</t>
        </r>
      </text>
    </comment>
    <comment ref="B42"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3" authorId="2" shapeId="0">
      <text>
        <r>
          <rPr>
            <b/>
            <sz val="12"/>
            <color indexed="81"/>
            <rFont val="Arial"/>
            <family val="2"/>
          </rPr>
          <t>Importe del ingreso que percibe la entidad pública por los impuestos extraordinarios sobre las fuentes impositivas que determine las leyes fiscales.</t>
        </r>
      </text>
    </comment>
    <comment ref="B44"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5"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6"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7" authorId="3" shapeId="0">
      <text>
        <r>
          <rPr>
            <b/>
            <sz val="12"/>
            <color indexed="81"/>
            <rFont val="Arial"/>
            <family val="2"/>
          </rPr>
          <t xml:space="preserve">Importe de los ingresos para fondos de vivienda.
</t>
        </r>
      </text>
    </comment>
    <comment ref="B48" authorId="3" shapeId="0">
      <text>
        <r>
          <rPr>
            <b/>
            <sz val="12"/>
            <color indexed="81"/>
            <rFont val="Arial"/>
            <family val="2"/>
          </rPr>
          <t xml:space="preserve">Importe de los ingresos por las cuotas para el seguro social.
</t>
        </r>
      </text>
    </comment>
    <comment ref="B49" authorId="3" shapeId="0">
      <text>
        <r>
          <rPr>
            <b/>
            <sz val="12"/>
            <color indexed="81"/>
            <rFont val="Arial"/>
            <family val="2"/>
          </rPr>
          <t xml:space="preserve">Importe de los ingresos para fondos del  ahorro para el retiro.
</t>
        </r>
      </text>
    </comment>
    <comment ref="B50"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1"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2" authorId="3" shapeId="0">
      <text>
        <r>
          <rPr>
            <b/>
            <sz val="12"/>
            <color indexed="81"/>
            <rFont val="Arial"/>
            <family val="2"/>
          </rPr>
          <t>Son las establecidas en Ley a cargo de las personas físicas y morales que se beneficien de manera directa por obras públicas. (CONAC)</t>
        </r>
      </text>
    </comment>
    <comment ref="B53" authorId="3" shapeId="0">
      <text>
        <r>
          <rPr>
            <b/>
            <sz val="12"/>
            <color indexed="81"/>
            <rFont val="Arial"/>
            <family val="2"/>
          </rPr>
          <t>Importe de los ingresos establecidos en Ley a cargo de las personas físicas y morales que se beneficien de manera directa por obras públicas.</t>
        </r>
      </text>
    </comment>
    <comment ref="B54"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5" authorId="2" shapeId="0">
      <text>
        <r>
          <rPr>
            <b/>
            <sz val="12"/>
            <color indexed="81"/>
            <rFont val="Arial"/>
            <family val="2"/>
          </rPr>
          <t>Son las establecidas en Ley a cargo de las personas físicas y morales que se beneficien de manera directa por obras públicas. (CONAC)</t>
        </r>
      </text>
    </comment>
    <comment ref="B56"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7"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8"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9"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0"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4"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que obtiene el municipio por la solicitud en uso a perpetuidad o temporal lotes en los cementerios municipales de dominio público.</t>
        </r>
      </text>
    </comment>
    <comment ref="B67"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8"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9"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del Ingreso obtenido por las rentas o concesión de toda clase de bienes propiedad del municipio y se encuentran incorporados al dominio público.</t>
        </r>
      </text>
    </comment>
    <comment ref="B72"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3"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3" shapeId="0">
      <text>
        <r>
          <rPr>
            <b/>
            <sz val="12"/>
            <color indexed="81"/>
            <rFont val="Arial"/>
            <family val="2"/>
          </rPr>
          <t xml:space="preserve">Importe de los ingresos por derechos derivados de la extracción de petróleo crudo y gas natural.
</t>
        </r>
      </text>
    </comment>
    <comment ref="B78"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79"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0"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1"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3"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4"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5"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8"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9"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3"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4"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5"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6"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7" authorId="2" shapeId="0">
      <text>
        <r>
          <rPr>
            <b/>
            <sz val="12"/>
            <color indexed="81"/>
            <rFont val="Arial"/>
            <family val="2"/>
          </rPr>
          <t>Importe de los ingresos de persona física o jurídica en la obtención de los permisos para el alineamiento de predios.</t>
        </r>
      </text>
    </comment>
    <comment ref="B98" authorId="2" shapeId="0">
      <text>
        <r>
          <rPr>
            <b/>
            <sz val="12"/>
            <color indexed="81"/>
            <rFont val="Arial"/>
            <family val="2"/>
          </rPr>
          <t>Importe de los ingresos de persona física o jurídica en la asignación del número oficial. No incluye el costo de los números.</t>
        </r>
      </text>
    </comment>
    <comment ref="B99" authorId="2" shapeId="0">
      <text>
        <r>
          <rPr>
            <b/>
            <sz val="12"/>
            <color indexed="81"/>
            <rFont val="Arial"/>
            <family val="2"/>
          </rPr>
          <t>Importe de los ingresos, a solicitud del interesado para la inspección del valor sobre inmuebles.</t>
        </r>
      </text>
    </comment>
    <comment ref="B100" authorId="2" shapeId="0">
      <text>
        <r>
          <rPr>
            <b/>
            <sz val="12"/>
            <color indexed="81"/>
            <rFont val="Arial"/>
            <family val="2"/>
          </rPr>
          <t>Importe de los ingresos de persona física o jurídica en otros servicios similares de la dirección de obras públicas.</t>
        </r>
      </text>
    </comment>
    <comment ref="B101"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2" authorId="2" shapeId="0">
      <text>
        <r>
          <rPr>
            <b/>
            <sz val="12"/>
            <color indexed="81"/>
            <rFont val="Arial"/>
            <family val="2"/>
          </rPr>
          <t>Importe de los ingresos obtenidos de persona física o jurídica por las licencias de cambio de régimen de propiedad individual a condominio.</t>
        </r>
      </text>
    </comment>
    <comment ref="B103"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4" authorId="2" shapeId="0">
      <text>
        <r>
          <rPr>
            <b/>
            <sz val="12"/>
            <color indexed="81"/>
            <rFont val="Arial"/>
            <family val="2"/>
          </rPr>
          <t>Importe de los ingresos obtenidos por el peritaje, dictamen o inspección realizado por la dependencia municipal de obras públicas de carácter extraordinario.</t>
        </r>
      </text>
    </comment>
    <comment ref="B105"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6" authorId="2" shapeId="0">
      <text>
        <r>
          <rPr>
            <b/>
            <sz val="12"/>
            <color indexed="81"/>
            <rFont val="Arial"/>
            <family val="2"/>
          </rPr>
          <t xml:space="preserve">Importe  de los ingresos obtenidos  por medición de terrenos  por la dependencia municipal de obras públicas.
</t>
        </r>
      </text>
    </comment>
    <comment ref="B107"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8"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9"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0"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1"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2" authorId="2" shapeId="0">
      <text>
        <r>
          <rPr>
            <b/>
            <sz val="12"/>
            <color indexed="81"/>
            <rFont val="Arial"/>
            <family val="2"/>
          </rPr>
          <t>Importe obtenido de los ingresos por concepto de licencias de registro de obra pública, sobre los usos y tarifas establecidas en la Ley de Ingresos Municipal.</t>
        </r>
      </text>
    </comment>
    <comment ref="B113"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4" authorId="2" shapeId="0">
      <text>
        <r>
          <rPr>
            <b/>
            <sz val="12"/>
            <color indexed="81"/>
            <rFont val="Arial"/>
            <family val="2"/>
          </rPr>
          <t>Importe de los ingresos obtenidos de las personas físicas o morales que requieran de realizar la inhumación o reinhumaciones de cadáveres.</t>
        </r>
      </text>
    </comment>
    <comment ref="B115" authorId="2" shapeId="0">
      <text>
        <r>
          <rPr>
            <b/>
            <sz val="12"/>
            <color indexed="81"/>
            <rFont val="Arial"/>
            <family val="2"/>
          </rPr>
          <t>Importe de los ingresos obtenidos por el permiso de exhumaciones prematuras o de restos áridos.</t>
        </r>
      </text>
    </comment>
    <comment ref="B116" authorId="2" shapeId="0">
      <text>
        <r>
          <rPr>
            <b/>
            <sz val="12"/>
            <color indexed="81"/>
            <rFont val="Arial"/>
            <family val="2"/>
          </rPr>
          <t>Importe de los ingresos obtenidos por el servicio realizado por el municipio para la cremación de cadáveres.</t>
        </r>
      </text>
    </comment>
    <comment ref="B117" authorId="2" shapeId="0">
      <text>
        <r>
          <rPr>
            <b/>
            <sz val="12"/>
            <color indexed="81"/>
            <rFont val="Arial"/>
            <family val="2"/>
          </rPr>
          <t>Importe de los ingresos obtenidos por el permiso de traslado de cadáveres fuera del municipio.</t>
        </r>
      </text>
    </comment>
    <comment ref="B118"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9"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exclusivo de camiones de aseo a solicitud del usuario.</t>
        </r>
      </text>
    </comment>
    <comment ref="B123" authorId="2" shapeId="0">
      <text>
        <r>
          <rPr>
            <b/>
            <sz val="12"/>
            <color indexed="81"/>
            <rFont val="Arial"/>
            <family val="2"/>
          </rPr>
          <t>Importe de los ingresos obtenidos por el permiso a particulares que utilicen los tiraderos municipales o rellenos sanitarios de derecho público municipal.</t>
        </r>
      </text>
    </comment>
    <comment ref="B124"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5"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6"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29"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0"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1"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2"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3"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4"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5"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6" authorId="2" shapeId="0">
      <text>
        <r>
          <rPr>
            <b/>
            <sz val="12"/>
            <color indexed="81"/>
            <rFont val="Arial"/>
            <family val="2"/>
          </rPr>
          <t>Importe de los ingresos obtenidos por la autorización de la salida de animales del rastro para envíos fuera del municipio.</t>
        </r>
      </text>
    </comment>
    <comment ref="B137" authorId="2" shapeId="0">
      <text>
        <r>
          <rPr>
            <b/>
            <sz val="12"/>
            <color indexed="81"/>
            <rFont val="Arial"/>
            <family val="2"/>
          </rPr>
          <t xml:space="preserve">Importe de los ingresos obtenidos por la autorización de  la introducción de ganado al rastro en horas extraordinarias.
</t>
        </r>
      </text>
    </comment>
    <comment ref="B138" authorId="2" shapeId="0">
      <text>
        <r>
          <rPr>
            <b/>
            <sz val="12"/>
            <color indexed="81"/>
            <rFont val="Arial"/>
            <family val="2"/>
          </rPr>
          <t>Importe de los ingresos obtenidos en la inspección sanitaria de pieles, ganado y otras especies de consumo humano.</t>
        </r>
      </text>
    </comment>
    <comment ref="B139" authorId="2" shapeId="0">
      <text>
        <r>
          <rPr>
            <b/>
            <sz val="12"/>
            <color indexed="81"/>
            <rFont val="Arial"/>
            <family val="2"/>
          </rPr>
          <t xml:space="preserve">Importe de los ingresos obtenidos para la entrega y acarreo de carnes en camiones municipales.
</t>
        </r>
      </text>
    </comment>
    <comment ref="B140"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1" authorId="2" shapeId="0">
      <text>
        <r>
          <rPr>
            <b/>
            <sz val="12"/>
            <color indexed="81"/>
            <rFont val="Arial"/>
            <family val="2"/>
          </rPr>
          <t>Importe de los ingresos obtenidos por la venta de productos obtenidos en el rastro, tales como harina de sangre y estiércol, entre otros.</t>
        </r>
      </text>
    </comment>
    <comment ref="B142"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3" authorId="2" shapeId="0">
      <text>
        <r>
          <rPr>
            <b/>
            <sz val="12"/>
            <color indexed="81"/>
            <rFont val="Arial"/>
            <family val="2"/>
          </rPr>
          <t>Importe de los ingresos que obtiene el municipio por la prestación del servicio del registro civil, a domicilio o fuera del horario de oficina.</t>
        </r>
      </text>
    </comment>
    <comment ref="B144" authorId="2" shapeId="0">
      <text>
        <r>
          <rPr>
            <b/>
            <sz val="12"/>
            <color indexed="81"/>
            <rFont val="Arial"/>
            <family val="2"/>
          </rPr>
          <t>Importe de los ingresos que obtiene el municipio por la prestación del servicio del registro civil en las oficinas de este, fuera del horario normal.</t>
        </r>
      </text>
    </comment>
    <comment ref="B145" authorId="2" shapeId="0">
      <text>
        <r>
          <rPr>
            <b/>
            <sz val="12"/>
            <color indexed="81"/>
            <rFont val="Arial"/>
            <family val="2"/>
          </rPr>
          <t>Importe de los ingresos que obtiene el municipio por la prestación del servicio del registro civil a domicilio; tales como matrimonios civiles a domicilio.</t>
        </r>
      </text>
    </comment>
    <comment ref="B146"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7"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8"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9" authorId="2" shapeId="0">
      <text>
        <r>
          <rPr>
            <b/>
            <sz val="12"/>
            <color indexed="81"/>
            <rFont val="Arial"/>
            <family val="2"/>
          </rPr>
          <t>Importe de los ingresos por la expedición de extractos de actas, a solicitud del interesado.</t>
        </r>
      </text>
    </comment>
    <comment ref="B150" authorId="2" shapeId="0">
      <text>
        <r>
          <rPr>
            <b/>
            <sz val="12"/>
            <color indexed="81"/>
            <rFont val="Arial"/>
            <family val="2"/>
          </rPr>
          <t>Importe de los ingresos por la solicitud de dictámenes de trazo, uso y destino, a solicitud del interesado; tales como el dictamen técnico de factibilidad.</t>
        </r>
      </text>
    </comment>
    <comment ref="B151"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2"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3"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4"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5" authorId="2" shapeId="0">
      <text>
        <r>
          <rPr>
            <b/>
            <sz val="12"/>
            <color indexed="81"/>
            <rFont val="Arial"/>
            <family val="2"/>
          </rPr>
          <t>Importe de los ingresos obtenidos por la practica y expedición de deslindes de predios urbanos, con base en planos catastrales existentes.</t>
        </r>
      </text>
    </comment>
    <comment ref="B156" authorId="2" shapeId="0">
      <text>
        <r>
          <rPr>
            <b/>
            <sz val="12"/>
            <color indexed="81"/>
            <rFont val="Arial"/>
            <family val="2"/>
          </rPr>
          <t>Importe de los ingresos obtenidos por la solicitud de dictamen de valor, practicado por el área de catastro.</t>
        </r>
      </text>
    </comment>
    <comment ref="B157"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8"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59"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0" authorId="2" shapeId="0">
      <text>
        <r>
          <rPr>
            <b/>
            <sz val="12"/>
            <color indexed="81"/>
            <rFont val="Arial"/>
            <family val="2"/>
          </rPr>
          <t>Importe de los ingresos obtenidos por servicios que se presten en horas hábiles.</t>
        </r>
      </text>
    </comment>
    <comment ref="B161" authorId="2" shapeId="0">
      <text>
        <r>
          <rPr>
            <b/>
            <sz val="12"/>
            <color indexed="81"/>
            <rFont val="Arial"/>
            <family val="2"/>
          </rPr>
          <t>Importe de los ingresos obtenidos por servicios que se presten en horas inhábiles.</t>
        </r>
      </text>
    </comment>
    <comment ref="B162"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3" authorId="2" shapeId="0">
      <text>
        <r>
          <rPr>
            <b/>
            <sz val="12"/>
            <color indexed="81"/>
            <rFont val="Arial"/>
            <family val="2"/>
          </rPr>
          <t>Importe de los ingresos obtenidos por revisión de control epidemiológico, certificados de salud y certificados de casos médicos legales.</t>
        </r>
      </text>
    </comment>
    <comment ref="B164"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5"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6" authorId="2" shapeId="0">
      <text>
        <r>
          <rPr>
            <b/>
            <sz val="12"/>
            <color indexed="81"/>
            <rFont val="Arial"/>
            <family val="2"/>
          </rPr>
          <t>Importe de la indemnización causada por la falta de pago oportuno de los ingresos señalados en el título de derechos de la ley de ingresos.</t>
        </r>
      </text>
    </comment>
    <comment ref="B167" authorId="2" shapeId="0">
      <text>
        <r>
          <rPr>
            <b/>
            <sz val="12"/>
            <color indexed="81"/>
            <rFont val="Arial"/>
            <family val="2"/>
          </rPr>
          <t>Importe de la indemnización causada por la falta de pago oportuno en la fecha o dentro del plazo señalado en la ley de ingresos en el título de derechos.</t>
        </r>
      </text>
    </comment>
    <comment ref="B168"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9"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0"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1" authorId="2" shapeId="0">
      <text>
        <r>
          <rPr>
            <b/>
            <sz val="12"/>
            <color indexed="81"/>
            <rFont val="Arial"/>
            <family val="2"/>
          </rPr>
          <t>Importe de los ingresos por concepto de intereses derivados de créditos fiscales no pagados y convenidos a pagar en un plazo determinado o en parcialidades.</t>
        </r>
      </text>
    </comment>
    <comment ref="B172"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3"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4"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 otros ingresos que obtiene el municipio por concepto de accesorios de los impuestos y no están considerados en los rubros anteriores.</t>
        </r>
      </text>
    </comment>
    <comment ref="B177" authorId="2" shapeId="0">
      <text>
        <r>
          <rPr>
            <b/>
            <sz val="12"/>
            <color indexed="81"/>
            <rFont val="Arial"/>
            <family val="2"/>
          </rPr>
          <t>Importe del ingreso obtenidos otros accesorios que no se encuentren contemplados  en los conceptos anteriores.</t>
        </r>
      </text>
    </comment>
    <comment ref="B178"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79"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0"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1"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2"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5"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6"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7"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8"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9"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1"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2"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3"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4" authorId="2" shapeId="0">
      <text>
        <r>
          <rPr>
            <b/>
            <sz val="12"/>
            <color indexed="81"/>
            <rFont val="Arial"/>
            <family val="2"/>
          </rPr>
          <t>Importe de los ingresos que obtenga el erario municipal por depósito de vehículos en corralones propiedad del municipio de dominio privado.</t>
        </r>
      </text>
    </comment>
    <comment ref="B195"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6"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7"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8"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199"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0"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1"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4" authorId="2" shapeId="0">
      <text>
        <r>
          <rPr>
            <b/>
            <sz val="12"/>
            <color indexed="81"/>
            <rFont val="Arial"/>
            <family val="2"/>
          </rPr>
          <t>Importe de los ingresos por productos generados cuando no se cubran los productos en la fecha o dentro plazo fijado por las disposiciones fiscales.</t>
        </r>
      </text>
    </comment>
    <comment ref="B205" authorId="2" shapeId="0">
      <text>
        <r>
          <rPr>
            <b/>
            <sz val="12"/>
            <color indexed="81"/>
            <rFont val="Arial"/>
            <family val="2"/>
          </rPr>
          <t>Importe de otros ingresos que obtiene el municipio por concepto de accesorios de los productos y no están considerados en los rubros anteriores.</t>
        </r>
      </text>
    </comment>
    <comment ref="B206" authorId="2" shapeId="0">
      <text>
        <r>
          <rPr>
            <b/>
            <sz val="12"/>
            <color indexed="81"/>
            <rFont val="Arial"/>
            <family val="2"/>
          </rPr>
          <t>Importe del ingreso obtenido de otros accesorios.</t>
        </r>
      </text>
    </comment>
    <comment ref="B207"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8"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09" authorId="2" shapeId="0">
      <text>
        <r>
          <rPr>
            <b/>
            <sz val="12"/>
            <color indexed="81"/>
            <rFont val="Arial"/>
            <family val="2"/>
          </rPr>
          <t>Importe de los ingresos derivados de incentivos por la colaboración en el cobro de las contribuciones.</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por sanciones no fiscales de carácter monetario.</t>
        </r>
      </text>
    </comment>
    <comment ref="B212" authorId="2" shapeId="0">
      <text>
        <r>
          <rPr>
            <b/>
            <sz val="12"/>
            <color indexed="81"/>
            <rFont val="Arial"/>
            <family val="2"/>
          </rPr>
          <t>Importe de los ingresos obtenidos por concepto de multas derivadas de faltas distintas a las fiscales, tales como sanciones administrativas.</t>
        </r>
      </text>
    </comment>
    <comment ref="B213" authorId="2" shapeId="0">
      <text>
        <r>
          <rPr>
            <b/>
            <sz val="12"/>
            <color indexed="81"/>
            <rFont val="Arial"/>
            <family val="2"/>
          </rPr>
          <t>Importe de los ingresos por indemnizaciones.</t>
        </r>
      </text>
    </comment>
    <comment ref="B214" authorId="2" shapeId="0">
      <text>
        <r>
          <rPr>
            <b/>
            <sz val="12"/>
            <color indexed="81"/>
            <rFont val="Arial"/>
            <family val="2"/>
          </rPr>
          <t>Importe de los ingresos por concepto de indemnizaciones a favor del municipio.</t>
        </r>
      </text>
    </comment>
    <comment ref="B215" authorId="2" shapeId="0">
      <text>
        <r>
          <rPr>
            <b/>
            <sz val="12"/>
            <color indexed="81"/>
            <rFont val="Arial"/>
            <family val="2"/>
          </rPr>
          <t>Importe de los reintegros por ingresos de aprovechamientos por sostenimiento de las escuelas y servicio de vigilancia forestal.</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ingresos por obras públicas que realiza el ente público.</t>
        </r>
      </text>
    </comment>
    <comment ref="B218" authorId="2" shapeId="0">
      <text>
        <r>
          <rPr>
            <b/>
            <sz val="12"/>
            <color indexed="81"/>
            <rFont val="Arial"/>
            <family val="2"/>
          </rPr>
          <t>Importe de los ingresos por obras públicas que realiza el ente público, provenientes de terceros para obras o servicios.</t>
        </r>
      </text>
    </comment>
    <comment ref="B219" authorId="2" shapeId="0">
      <text>
        <r>
          <rPr>
            <b/>
            <sz val="12"/>
            <color indexed="81"/>
            <rFont val="Arial"/>
            <family val="2"/>
          </rPr>
          <t>Importe de los ingresos por aplicación de gravámenes sobre herencias, legados y donaciones.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8" authorId="2" shapeId="0">
      <text>
        <r>
          <rPr>
            <b/>
            <sz val="12"/>
            <color indexed="81"/>
            <rFont val="Arial"/>
            <family val="2"/>
          </rPr>
          <t>Importe de otros ingresos que obtiene el municipio por concepto de accesorios de los aprovechamientos y no están considerados en los rubros anteriores.</t>
        </r>
      </text>
    </comment>
    <comment ref="B229" authorId="2" shapeId="0">
      <text>
        <r>
          <rPr>
            <b/>
            <sz val="12"/>
            <color indexed="81"/>
            <rFont val="Arial"/>
            <family val="2"/>
          </rPr>
          <t>Importe del ingreso obtenido de otros accesorios.</t>
        </r>
      </text>
    </comment>
    <comment ref="B230"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1"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2" shapeId="0">
      <text>
        <r>
          <rPr>
            <b/>
            <sz val="12"/>
            <color indexed="81"/>
            <rFont val="Arial"/>
            <family val="2"/>
          </rPr>
          <t>Importe de los ingresos por venta de bienes y servicios producidos en establecimientos del gobierno.</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concepto de venta de bienes y servicios de organismos descentralizados para fines de asistencia o seguridad social.</t>
        </r>
      </text>
    </comment>
    <comment ref="B236" authorId="3" shapeId="0">
      <text>
        <r>
          <rPr>
            <b/>
            <sz val="12"/>
            <color indexed="81"/>
            <rFont val="Arial"/>
            <family val="2"/>
          </rPr>
          <t xml:space="preserve">Ingresos propios producidos en establecimientos del gobierno central derivadas de sus actividades. </t>
        </r>
      </text>
    </comment>
    <comment ref="B237"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8"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1"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2"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3"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federal.</t>
        </r>
      </text>
    </comment>
    <comment ref="B245" authorId="2" shapeId="0">
      <text>
        <r>
          <rPr>
            <b/>
            <sz val="12"/>
            <color indexed="81"/>
            <rFont val="Arial"/>
            <family val="2"/>
          </rPr>
          <t>Importe de los ingresos de los Municipios que se derivan del Sistema Nacional de Coordinación Fiscal Estatal.</t>
        </r>
      </text>
    </comment>
    <comment ref="B246" authorId="3" shapeId="0">
      <text>
        <r>
          <rPr>
            <b/>
            <sz val="12"/>
            <color indexed="81"/>
            <rFont val="Arial"/>
            <family val="2"/>
          </rPr>
          <t>Importe de los ingresos de las Entidades Federativas y Municipios que se derivan del Sistema Nacional de Coordinación Fiscal.</t>
        </r>
      </text>
    </comment>
    <comment ref="B247"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8"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49"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2"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3" authorId="2" shapeId="0">
      <text>
        <r>
          <rPr>
            <b/>
            <sz val="12"/>
            <color indexed="81"/>
            <rFont val="Arial"/>
            <family val="2"/>
          </rPr>
          <t xml:space="preserve">Importe del ingreso por convenios celebrados por el municipio con entidades públicas o de la iniciativa privada.
</t>
        </r>
      </text>
    </comment>
    <comment ref="B257"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8" authorId="3" shapeId="0">
      <text>
        <r>
          <rPr>
            <b/>
            <sz val="12"/>
            <color indexed="81"/>
            <rFont val="Arial"/>
            <family val="2"/>
          </rPr>
          <t>Importe de los ingresos por el ente público contenidos en el presupuesto de egresos con el objeto de sufragar gastos inherentes a sus atribuciones.</t>
        </r>
      </text>
    </comment>
    <comment ref="B259"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0"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1"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2"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3"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8" authorId="2" shapeId="0">
      <text>
        <r>
          <rPr>
            <b/>
            <sz val="12"/>
            <color indexed="81"/>
            <rFont val="Arial"/>
            <family val="2"/>
          </rPr>
          <t xml:space="preserve">Importe del ingreso que obtiene el Estado por donaciones de terceros para ayudas sociales a favor de la comunidad.
</t>
        </r>
      </text>
    </comment>
    <comment ref="B269" authorId="2" shapeId="0">
      <text>
        <r>
          <rPr>
            <b/>
            <sz val="12"/>
            <color indexed="81"/>
            <rFont val="Arial"/>
            <family val="2"/>
          </rPr>
          <t>Importe de los ingresos obtenidos de terceros en efectivo para fines de ayudas sociales.</t>
        </r>
      </text>
    </comment>
    <comment ref="B270" authorId="2" shapeId="0">
      <text>
        <r>
          <rPr>
            <b/>
            <sz val="12"/>
            <color indexed="81"/>
            <rFont val="Arial"/>
            <family val="2"/>
          </rPr>
          <t>Importe de los ingresos obtenidos de terceros en especie para fines de ayudas sociales.</t>
        </r>
      </text>
    </comment>
    <comment ref="B271"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2" authorId="2" shapeId="0">
      <text>
        <r>
          <rPr>
            <b/>
            <sz val="12"/>
            <color indexed="81"/>
            <rFont val="Arial"/>
            <family val="2"/>
          </rPr>
          <t>Importe de los ingresos por concepto de transferencias a fideicomisos, mandatos y análogos para fines económicos y sociales.</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para fines económicos y sociales.</t>
        </r>
      </text>
    </comment>
    <comment ref="B275"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6" authorId="2" shapeId="0">
      <text>
        <r>
          <rPr>
            <b/>
            <sz val="12"/>
            <color indexed="81"/>
            <rFont val="Arial"/>
            <family val="2"/>
          </rPr>
          <t xml:space="preserve">Importe del ingreso obtenido por otras disposiciones  que no se encuentren contempladas  en los conceptos anteriores.
</t>
        </r>
      </text>
    </comment>
    <comment ref="B277"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8" authorId="0" shapeId="0">
      <text>
        <r>
          <rPr>
            <b/>
            <sz val="11"/>
            <color indexed="81"/>
            <rFont val="Tahoma"/>
            <family val="2"/>
          </rPr>
          <t>Comprende el importe de los ingresos por concepto de utilidades por participación patrimonial e intereses generados</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Importe de los ingresos obtenidos diferentes a las utilidades por participación patrimonial e intereses ganados, no incluido en las cuentas anteriores</t>
        </r>
      </text>
    </comment>
    <comment ref="B281" authorId="0" shapeId="0">
      <text>
        <r>
          <rPr>
            <b/>
            <sz val="11"/>
            <color indexed="81"/>
            <rFont val="Tahoma"/>
            <family val="2"/>
          </rPr>
          <t>Importe a favor por el tipo de cambio de la moneda con respecto a otro país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6"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7" authorId="2" shapeId="0">
      <text>
        <r>
          <rPr>
            <b/>
            <sz val="12"/>
            <color indexed="81"/>
            <rFont val="Arial"/>
            <family val="2"/>
          </rPr>
          <t xml:space="preserve">Ingresos obtenidos por contratar y ejercer créditos, empréstitos y otras formas de financiamientos.
</t>
        </r>
      </text>
    </comment>
    <comment ref="B288" authorId="2" shapeId="0">
      <text>
        <r>
          <rPr>
            <b/>
            <sz val="12"/>
            <color indexed="81"/>
            <rFont val="Arial"/>
            <family val="2"/>
          </rPr>
          <t>Ingresos obtenidos por contratar y ejercer créditos, empréstitos y otras formas de financiamientos , con la banca oficial.</t>
        </r>
      </text>
    </comment>
    <comment ref="B289" authorId="2" shapeId="0">
      <text>
        <r>
          <rPr>
            <b/>
            <sz val="12"/>
            <color indexed="81"/>
            <rFont val="Arial"/>
            <family val="2"/>
          </rPr>
          <t xml:space="preserve">Ingresos obtenidos por contratar y ejercer créditos, empréstitos y otras formas de financiamientos con la banca comercial.
</t>
        </r>
      </text>
    </comment>
    <comment ref="B290" authorId="2" shapeId="0">
      <text>
        <r>
          <rPr>
            <b/>
            <sz val="12"/>
            <color indexed="81"/>
            <rFont val="Arial"/>
            <family val="2"/>
          </rPr>
          <t xml:space="preserve">Importe del ingreso obtenido por otros financiamientos  que no se encuentren contemplados  en los conceptos anteriores.
</t>
        </r>
      </text>
    </comment>
    <comment ref="B291" authorId="2" shapeId="0">
      <text>
        <r>
          <rPr>
            <b/>
            <sz val="12"/>
            <color indexed="81"/>
            <rFont val="Arial"/>
            <family val="2"/>
          </rPr>
          <t>Ingresos que obtiene el Estado por la suma de las deudas que tiene con otras entidades.</t>
        </r>
      </text>
    </comment>
  </commentList>
</comments>
</file>

<file path=xl/sharedStrings.xml><?xml version="1.0" encoding="utf-8"?>
<sst xmlns="http://schemas.openxmlformats.org/spreadsheetml/2006/main" count="998" uniqueCount="924">
  <si>
    <t>COG/FF</t>
  </si>
  <si>
    <t>DESCRIPCIÓN</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</si>
  <si>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</si>
  <si>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</si>
  <si>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</si>
  <si>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</si>
  <si>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</si>
  <si>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</si>
  <si>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</si>
  <si>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</si>
  <si>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</si>
  <si>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</si>
  <si>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</si>
  <si>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</si>
  <si>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</si>
  <si>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</si>
  <si>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</si>
  <si>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</si>
  <si>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</si>
  <si>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</si>
  <si>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</si>
  <si>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</si>
  <si>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</si>
  <si>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</si>
  <si>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</si>
  <si>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</si>
  <si>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</si>
  <si>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</si>
  <si>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</si>
  <si>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</si>
  <si>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</si>
  <si>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</si>
  <si>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</si>
  <si>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</si>
  <si>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</si>
  <si>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</si>
  <si>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</si>
  <si>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</si>
  <si>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</si>
  <si>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</si>
  <si>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</si>
  <si>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</si>
  <si>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</si>
  <si>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</si>
  <si>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</si>
  <si>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</si>
  <si>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</si>
  <si>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</si>
  <si>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</si>
  <si>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</si>
  <si>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</si>
  <si>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</si>
  <si>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</si>
  <si>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</si>
  <si>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</si>
  <si>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</si>
  <si>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</si>
  <si>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</si>
  <si>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</si>
  <si>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</si>
  <si>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</si>
  <si>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</si>
  <si>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</si>
  <si>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</si>
  <si>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</si>
  <si>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</si>
  <si>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</si>
  <si>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</si>
  <si>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</si>
  <si>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</si>
  <si>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</si>
  <si>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</si>
  <si>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</si>
  <si>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</si>
  <si>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</si>
  <si>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</si>
  <si>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</si>
  <si>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</si>
  <si>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</si>
  <si>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</si>
  <si>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</si>
  <si>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</si>
  <si>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</si>
  <si>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</si>
  <si>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</si>
  <si>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</si>
  <si>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</si>
  <si>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</si>
  <si>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</si>
  <si>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</si>
  <si>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</si>
  <si>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</si>
  <si>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</si>
  <si>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</si>
  <si>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</si>
  <si>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</si>
  <si>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</si>
  <si>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</si>
  <si>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</si>
  <si>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</si>
  <si>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</si>
  <si>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</si>
  <si>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</si>
  <si>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</si>
  <si>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</si>
  <si>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</si>
  <si>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</si>
  <si>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</si>
  <si>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</si>
  <si>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</si>
  <si>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</si>
  <si>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</si>
  <si>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</si>
  <si>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</si>
  <si>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</si>
  <si>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</si>
  <si>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</si>
  <si>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</si>
  <si>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</si>
  <si>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</si>
  <si>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</si>
  <si>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</si>
  <si>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</si>
  <si>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</si>
  <si>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</si>
  <si>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</si>
  <si>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</si>
  <si>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</si>
  <si>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</si>
  <si>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</si>
  <si>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</si>
  <si>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</si>
  <si>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</si>
  <si>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</si>
  <si>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</si>
  <si>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</si>
  <si>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</si>
  <si>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</si>
  <si>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</si>
  <si>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</si>
  <si>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</si>
  <si>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</si>
  <si>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</si>
  <si>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</si>
  <si>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</si>
  <si>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</si>
  <si>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</si>
  <si>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</si>
  <si>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</si>
  <si>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</si>
  <si>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</si>
  <si>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</si>
  <si>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</si>
  <si>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</si>
  <si>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</si>
  <si>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</si>
  <si>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</si>
  <si>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</si>
  <si>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</si>
  <si>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</si>
  <si>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</si>
  <si>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</si>
  <si>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</si>
  <si>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</si>
  <si>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</si>
  <si>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</si>
  <si>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</si>
  <si>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</si>
  <si>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</si>
  <si>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</si>
  <si>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</si>
  <si>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</si>
  <si>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</si>
  <si>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</si>
  <si>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</si>
  <si>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</si>
  <si>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</si>
  <si>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</si>
  <si>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</si>
  <si>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</si>
  <si>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</si>
  <si>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</si>
  <si>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</si>
  <si>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</si>
  <si>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</si>
  <si>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</si>
  <si>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</si>
  <si>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</si>
  <si>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</si>
  <si>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</si>
  <si>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</si>
  <si>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</si>
  <si>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</si>
  <si>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</si>
  <si>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</si>
  <si>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</si>
  <si>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</si>
  <si>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</si>
  <si>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</si>
  <si>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</si>
  <si>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</si>
  <si>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</si>
  <si>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</si>
  <si>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</si>
  <si>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</si>
  <si>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</si>
  <si>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</si>
  <si>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</si>
  <si>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</si>
  <si>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</si>
  <si>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</si>
  <si>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</si>
  <si>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</si>
  <si>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</si>
  <si>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</si>
  <si>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</si>
  <si>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</si>
  <si>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</si>
  <si>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</si>
  <si>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</si>
  <si>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</si>
  <si>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</si>
  <si>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</si>
  <si>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</si>
  <si>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</si>
  <si>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</si>
  <si>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</si>
  <si>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</si>
  <si>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</si>
  <si>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</si>
  <si>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</si>
  <si>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</si>
  <si>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</si>
  <si>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</si>
  <si>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</si>
  <si>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</si>
  <si>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</si>
  <si>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</si>
  <si>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</si>
  <si>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</si>
  <si>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</si>
  <si>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</si>
  <si>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</si>
  <si>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</si>
  <si>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</si>
  <si>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</si>
  <si>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</si>
  <si>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</si>
  <si>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</si>
  <si>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</si>
  <si>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</si>
  <si>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</si>
  <si>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</si>
  <si>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</si>
  <si>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</si>
  <si>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</si>
  <si>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</si>
  <si>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</si>
  <si>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</si>
  <si>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</si>
  <si>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</si>
  <si>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</si>
  <si>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</si>
  <si>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</si>
  <si>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</si>
  <si>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</si>
  <si>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</si>
  <si>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</si>
  <si>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</si>
  <si>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</si>
  <si>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</si>
  <si>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</si>
  <si>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</si>
  <si>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</si>
  <si>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</si>
  <si>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</si>
  <si>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</si>
  <si>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</si>
  <si>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</si>
  <si>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</si>
  <si>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</si>
  <si>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</si>
  <si>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</si>
  <si>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</si>
  <si>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</si>
  <si>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</si>
  <si>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</si>
  <si>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</si>
  <si>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</si>
  <si>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</si>
  <si>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</si>
  <si>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</si>
  <si>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</si>
  <si>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</si>
  <si>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</si>
  <si>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</si>
  <si>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</si>
  <si>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</si>
  <si>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</si>
  <si>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</si>
  <si>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</si>
  <si>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</si>
  <si>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</si>
  <si>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</si>
  <si>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</si>
  <si>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</si>
  <si>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</si>
  <si>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</si>
  <si>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</si>
  <si>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</si>
  <si>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</si>
  <si>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</si>
  <si>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</si>
  <si>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</si>
  <si>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</si>
  <si>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</si>
  <si>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</si>
  <si>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</si>
  <si>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</si>
  <si>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</si>
  <si>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</si>
  <si>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</si>
  <si>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</si>
  <si>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</si>
  <si>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</si>
  <si>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</si>
  <si>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</si>
  <si>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</si>
  <si>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</si>
  <si>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</si>
  <si>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</si>
  <si>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</si>
  <si>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</si>
  <si>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</si>
  <si>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</si>
  <si>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</si>
  <si>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</si>
  <si>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</si>
  <si>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</si>
  <si>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</si>
  <si>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</si>
  <si>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</si>
  <si>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</si>
  <si>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</si>
  <si>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</si>
  <si>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</si>
  <si>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</si>
  <si>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</si>
  <si>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</si>
  <si>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</si>
  <si>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</si>
  <si>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</si>
  <si>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</si>
  <si>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</si>
  <si>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</si>
  <si>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</si>
  <si>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</si>
  <si>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</si>
  <si>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</si>
  <si>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</si>
  <si>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</si>
  <si>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</si>
  <si>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</si>
  <si>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</si>
  <si>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</si>
  <si>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</si>
  <si>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</si>
  <si>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</si>
  <si>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</si>
  <si>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</si>
  <si>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</si>
  <si>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</si>
  <si>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</si>
  <si>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</si>
  <si>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</si>
  <si>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</si>
  <si>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</si>
  <si>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</si>
  <si>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</si>
  <si>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</si>
  <si>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</si>
  <si>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</si>
  <si>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</si>
  <si>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</si>
  <si>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</si>
  <si>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</si>
  <si>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</si>
  <si>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</si>
  <si>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</si>
  <si>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</si>
  <si>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</si>
  <si>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</si>
  <si>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</si>
  <si>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</si>
  <si>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</si>
  <si>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</si>
  <si>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</si>
  <si>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</si>
  <si>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</si>
  <si>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</si>
  <si>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</si>
  <si>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</si>
  <si>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</si>
  <si>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</si>
  <si>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</si>
  <si>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</si>
  <si>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</si>
  <si>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</si>
  <si>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</si>
  <si>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</si>
  <si>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</si>
  <si>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</si>
  <si>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</si>
  <si>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</si>
  <si>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</si>
  <si>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</si>
  <si>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</si>
  <si>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</si>
  <si>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</si>
  <si>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</si>
  <si>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</si>
  <si>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</si>
  <si>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</si>
  <si>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CRI/LI</t>
  </si>
  <si>
    <t>IMPUESTOS</t>
  </si>
  <si>
    <t>IMPUESTOS SOBRE LOS INGRESOS</t>
  </si>
  <si>
    <t>1.1.1</t>
  </si>
  <si>
    <t>Impuestos sobre espectáculos públicos</t>
  </si>
  <si>
    <t>IMPUESTOS SOBRE EL PATRIMONIO</t>
  </si>
  <si>
    <t>1.2.1</t>
  </si>
  <si>
    <t>Impuesto predial</t>
  </si>
  <si>
    <t>1.2.2</t>
  </si>
  <si>
    <t>Impuesto sobre transmisiones patrimoniales</t>
  </si>
  <si>
    <t>1.2.3</t>
  </si>
  <si>
    <t>Impuestos sobre negocios jurídicos</t>
  </si>
  <si>
    <t>IMPUESTO SOBRE LA PRODUCCIÓN, EL CONSUMO Y LAS TRANSACCIONES</t>
  </si>
  <si>
    <t>IMPUESTOS AL COMERCIO EXTERIOR</t>
  </si>
  <si>
    <t>IMPUESTOS SOBRE NÓMINAS Y ASIMILABLES</t>
  </si>
  <si>
    <t>IMPUESTOS ECOLÓGICOS</t>
  </si>
  <si>
    <t>ACCESORIOS DE LOS IMPUESTOS</t>
  </si>
  <si>
    <t>1.7.1</t>
  </si>
  <si>
    <t>Recargos</t>
  </si>
  <si>
    <t>1.7.2</t>
  </si>
  <si>
    <t>Multas</t>
  </si>
  <si>
    <t>1.7.3</t>
  </si>
  <si>
    <t>Intereses</t>
  </si>
  <si>
    <t>1.7.4</t>
  </si>
  <si>
    <t>Gastos de ejecución y de embargo</t>
  </si>
  <si>
    <t>1.7.9</t>
  </si>
  <si>
    <t>Otros no especificados</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</si>
  <si>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</si>
  <si>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</si>
  <si>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</si>
  <si>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</si>
  <si>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</si>
  <si>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</si>
  <si>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CONTRIBUCIONES DE MEJORAS</t>
  </si>
  <si>
    <t>CONTRIBUCIÓN DE MEJORAS POR OBRAS PÚBLICAS</t>
  </si>
  <si>
    <t>DERECHOS</t>
  </si>
  <si>
    <t>DERECHOS POR EL USO, GOCE, APROVECHAMIENTO O EXPLOTACIÓN DE BIENES DE DOMINIO PÚBLICO</t>
  </si>
  <si>
    <t>4.1.1</t>
  </si>
  <si>
    <t>Uso del piso</t>
  </si>
  <si>
    <t>4.1.4</t>
  </si>
  <si>
    <t>Uso, goce, aprovechamiento o explotación de otros bienes de dominio público</t>
  </si>
  <si>
    <t>DERECHOS POR PRESTACIÓN DE SERVICIOS</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</si>
  <si>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</si>
  <si>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</si>
  <si>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</si>
  <si>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</si>
  <si>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</si>
  <si>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</si>
  <si>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</si>
  <si>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</si>
  <si>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</si>
  <si>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</si>
  <si>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</si>
  <si>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</si>
  <si>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</si>
  <si>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</si>
  <si>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</si>
  <si>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</si>
  <si>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</si>
  <si>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</si>
  <si>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</si>
  <si>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</si>
  <si>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</si>
  <si>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</si>
  <si>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</si>
  <si>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</si>
  <si>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</si>
  <si>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</si>
  <si>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</si>
  <si>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OTROS DERECHOS</t>
  </si>
  <si>
    <t>4.5.1</t>
  </si>
  <si>
    <t>4.5.2</t>
  </si>
  <si>
    <t>4.5.3</t>
  </si>
  <si>
    <t>4.5.4</t>
  </si>
  <si>
    <t>PRODUCTOS</t>
  </si>
  <si>
    <t>5.1.1</t>
  </si>
  <si>
    <t>Uso, goce, aprovechamiento o explotación de  bienes de dominio privado</t>
  </si>
  <si>
    <t>5.1.2</t>
  </si>
  <si>
    <t>Cementerios de dominio privado</t>
  </si>
  <si>
    <t>5.1.9</t>
  </si>
  <si>
    <t>Productos diversos</t>
  </si>
  <si>
    <t>APROVECHAMIENTOS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</si>
  <si>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</si>
  <si>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</si>
  <si>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</si>
  <si>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</si>
  <si>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</si>
  <si>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</si>
  <si>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</si>
  <si>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</si>
  <si>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</si>
  <si>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</si>
  <si>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</si>
  <si>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</si>
  <si>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8.1.1</t>
  </si>
  <si>
    <t>Federales</t>
  </si>
  <si>
    <t>Estatales</t>
  </si>
  <si>
    <t>8.2.1</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</si>
  <si>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</si>
  <si>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</si>
  <si>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</si>
  <si>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</si>
  <si>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INGRESOS DERIVADOS DE FINANCIAMIENTO</t>
  </si>
  <si>
    <t>ENDEUDAMIENTO INTERNO</t>
  </si>
  <si>
    <t>ENDEUDAMIENTO EXTERNO</t>
  </si>
  <si>
    <t>TOTAL DE INGRESOS</t>
  </si>
  <si>
    <t>Otros financiamientos no especificados</t>
  </si>
  <si>
    <t>11.1.1.9</t>
  </si>
  <si>
    <t>Banca comercial</t>
  </si>
  <si>
    <t>11.1.1.2</t>
  </si>
  <si>
    <t>Banca oficial</t>
  </si>
  <si>
    <t>11.1.1.1</t>
  </si>
  <si>
    <t>Financiamientos</t>
  </si>
  <si>
    <t>11.1.1</t>
  </si>
  <si>
    <t>Otros ingresos y beneficios varios</t>
  </si>
  <si>
    <t>10.3.9</t>
  </si>
  <si>
    <t>Diferencias por tipo de cambio a Favor en Efectivo y Equivalentes</t>
  </si>
  <si>
    <t>10.2.1</t>
  </si>
  <si>
    <t>Otros ingresos financieros</t>
  </si>
  <si>
    <t>10.1.2</t>
  </si>
  <si>
    <t>Ingresos financieros</t>
  </si>
  <si>
    <t>10.1.1</t>
  </si>
  <si>
    <t xml:space="preserve">OTROS INGRESOS Y BENEFICIOS </t>
  </si>
  <si>
    <t>Otros</t>
  </si>
  <si>
    <t>9.6.1.9</t>
  </si>
  <si>
    <t>Mandatos</t>
  </si>
  <si>
    <t>9.6.1.2</t>
  </si>
  <si>
    <t>Fideicomisos</t>
  </si>
  <si>
    <t>9.6.1.1</t>
  </si>
  <si>
    <t>Transferencias</t>
  </si>
  <si>
    <t>9.6.1</t>
  </si>
  <si>
    <t>TRANSFERENCIAS A FIDEICOMISOS, MANDATOS Y ANÁLOGOS</t>
  </si>
  <si>
    <t>Especie</t>
  </si>
  <si>
    <t>9.4.1.2</t>
  </si>
  <si>
    <t>Efectivo</t>
  </si>
  <si>
    <t>9.4.1.1</t>
  </si>
  <si>
    <t>Donativos</t>
  </si>
  <si>
    <t>9.4.1</t>
  </si>
  <si>
    <t>Subvenciones</t>
  </si>
  <si>
    <t>9.3.2.1</t>
  </si>
  <si>
    <t>9.3.2</t>
  </si>
  <si>
    <t>Subsidio</t>
  </si>
  <si>
    <t>9.3.1.1</t>
  </si>
  <si>
    <t>9.3.1</t>
  </si>
  <si>
    <t>TRANSFERENCIAS AL RESTO DEL SECTOR PÚBLICO</t>
  </si>
  <si>
    <t>Transferencias internas y asignaciones al sector público</t>
  </si>
  <si>
    <t>9.1.1.1</t>
  </si>
  <si>
    <t>9.1.1</t>
  </si>
  <si>
    <t>TRANSFERENCIAS, ASIGNACIONES, SUBSIDIOS Y  OTRAS AYUDAS</t>
  </si>
  <si>
    <t>Otros Convenios</t>
  </si>
  <si>
    <t>8.3.1.9</t>
  </si>
  <si>
    <t>Derivados del Gobierno Estatal</t>
  </si>
  <si>
    <t>8.3.1.2</t>
  </si>
  <si>
    <t>Derivados del Gobierno Federal</t>
  </si>
  <si>
    <t>8.3.1.1</t>
  </si>
  <si>
    <t>Convenios</t>
  </si>
  <si>
    <t>8.3.1</t>
  </si>
  <si>
    <t>8.2.1.4</t>
  </si>
  <si>
    <t>8.2.1.3</t>
  </si>
  <si>
    <t>8.2.1.2</t>
  </si>
  <si>
    <t>8.2.1.1</t>
  </si>
  <si>
    <t>Aportaciones federales</t>
  </si>
  <si>
    <t>8.1.1.2</t>
  </si>
  <si>
    <t>8.1.1.1</t>
  </si>
  <si>
    <t>Participaciones</t>
  </si>
  <si>
    <t>Contribuciones de mejoras, derechos, productos y aprovechamientos no comprendidos en las fracciones de la ley de ingreso causada en ejercicios fiscales anteriores pendientes de liquidación o pago</t>
  </si>
  <si>
    <t>7.9.2</t>
  </si>
  <si>
    <t>Impuestos no comprendidos en las fracciones de la ley de ingresos causados en ejercicios fiscales anteriores pendientes de liquidación o pago</t>
  </si>
  <si>
    <t>7.9.1</t>
  </si>
  <si>
    <t>INGRESOS NO COMPRENDIDOS EN LAS FRACCIONES DE LA LEY DE INGRESOS CAUSADOS EN EJERCICIOS FISCALES ANTERIORES PENDIENTES DE LIQUIDACIÓN O PAGO</t>
  </si>
  <si>
    <t>Producido por  entidades paraestatales empresiariales (no financieras)</t>
  </si>
  <si>
    <t>7.4.1</t>
  </si>
  <si>
    <t>INGRESOS DE OPERACIÓN DE ENTIDADES PARAESTATALES EMPRESARIALES (NO FINANCIERAS)</t>
  </si>
  <si>
    <t>Producidos por  organismos descentralizados municipales</t>
  </si>
  <si>
    <t>7.3.1</t>
  </si>
  <si>
    <t>INGRESOS POR VENTA DE BIENES Y SERVICIOS DE ORGANISMOS DESCENTRALIZADOS</t>
  </si>
  <si>
    <t>Producidos en establecimientos del gobierno</t>
  </si>
  <si>
    <t>7.2.1</t>
  </si>
  <si>
    <t>INGRESOS POR VENTAS DE BIENES Y SERVICIOS PRODUCIDOS EN ESTABLECIMIENTO DEL GOBIERNO</t>
  </si>
  <si>
    <t>INGRESOS POR VENTAS DE MERCANCÍAS</t>
  </si>
  <si>
    <t>INGRESOS POR VENTAS DE BIENES Y SERVICIOS</t>
  </si>
  <si>
    <t>Otros  accesorios</t>
  </si>
  <si>
    <t>6.4.1.9</t>
  </si>
  <si>
    <t>6.4.1</t>
  </si>
  <si>
    <t>ACCESORIOS DE LOS APORVECHAMIENTOS</t>
  </si>
  <si>
    <t>Otros  aprovechamientos</t>
  </si>
  <si>
    <t>6.3.9.9</t>
  </si>
  <si>
    <t>Otros aprovechamientos</t>
  </si>
  <si>
    <t>6.3.9</t>
  </si>
  <si>
    <t>OTROS APORVECHAMIENTOS</t>
  </si>
  <si>
    <t>APROVECHAMIENTOS DE CAPITAL</t>
  </si>
  <si>
    <t>6.1.7.1</t>
  </si>
  <si>
    <t>6.1.6.1</t>
  </si>
  <si>
    <t>Aprovechamientos provenientes de obras públicas</t>
  </si>
  <si>
    <t>6.1.5.1</t>
  </si>
  <si>
    <t>6.1.4.1</t>
  </si>
  <si>
    <t>6.1.3.1</t>
  </si>
  <si>
    <t>Infracciones</t>
  </si>
  <si>
    <t>6.1.2.1</t>
  </si>
  <si>
    <t>Incentivos de colaboración</t>
  </si>
  <si>
    <t>6.1.1.1</t>
  </si>
  <si>
    <t>APROVECHAMIENTOS DE TIPO CORRIENTE</t>
  </si>
  <si>
    <t>5.3.1.9</t>
  </si>
  <si>
    <t>5.3.1</t>
  </si>
  <si>
    <t>ACCESORIOS DE LOS PRODUCTOS</t>
  </si>
  <si>
    <t>5.2.1.1</t>
  </si>
  <si>
    <t>Productos de capital</t>
  </si>
  <si>
    <t>5.2.1</t>
  </si>
  <si>
    <t>PRODUCTOS DE CAPITAL</t>
  </si>
  <si>
    <t>Otros productos no especificados</t>
  </si>
  <si>
    <t>5.1.9.9</t>
  </si>
  <si>
    <t>Por proporcionar información en documentos o elementos técnicos</t>
  </si>
  <si>
    <t>5.1.9.8</t>
  </si>
  <si>
    <t>Venta de productos procedentes de viveros y jardines</t>
  </si>
  <si>
    <t>5.1.9.7</t>
  </si>
  <si>
    <t>Venta de esquilmos, productos de aparcería, desechos y basuras</t>
  </si>
  <si>
    <t>5.1.9.6</t>
  </si>
  <si>
    <t>Productos o utilidades de talleres y centros de trabajo</t>
  </si>
  <si>
    <t>5.1.9.5</t>
  </si>
  <si>
    <t>Explotación de bienes municipales de dominio privado</t>
  </si>
  <si>
    <t>5.1.9.4</t>
  </si>
  <si>
    <t>Depósito de vehículos</t>
  </si>
  <si>
    <t>5.1.9.3</t>
  </si>
  <si>
    <t>Calcomanías, credenciales, placas, escudos y otros medios de identificación</t>
  </si>
  <si>
    <t>5.1.9.2</t>
  </si>
  <si>
    <t>Formas y ediciones impresas</t>
  </si>
  <si>
    <t>5.1.9.1</t>
  </si>
  <si>
    <t>5.1.2.9</t>
  </si>
  <si>
    <t>Venta de gavetas a perpetuidad</t>
  </si>
  <si>
    <t>5.1.2.3</t>
  </si>
  <si>
    <t>Mantenimiento</t>
  </si>
  <si>
    <t>5.1.2.2</t>
  </si>
  <si>
    <t>Lotes uso perpetuidad y temporal</t>
  </si>
  <si>
    <t>5.1.2.1</t>
  </si>
  <si>
    <t>Otros arrendamientos o concesiones de bienes</t>
  </si>
  <si>
    <t>5.1.1.9</t>
  </si>
  <si>
    <t>Arrendamiento de inmuebles para anuncios</t>
  </si>
  <si>
    <t>5.1.1.4</t>
  </si>
  <si>
    <t>Arrendamiento o concesión de escusados y baños</t>
  </si>
  <si>
    <t>5.1.1.3</t>
  </si>
  <si>
    <t xml:space="preserve">Arrendamiento o concesión de kioscos en plazas y jardines </t>
  </si>
  <si>
    <t>5.1.1.2</t>
  </si>
  <si>
    <t>Arrendamiento o concesión de locales en mercados</t>
  </si>
  <si>
    <t>5.1.1.1</t>
  </si>
  <si>
    <t>PRODUCTOS DE TIPO CORRIENTE</t>
  </si>
  <si>
    <t>4.5.9.9</t>
  </si>
  <si>
    <t>4.5.9</t>
  </si>
  <si>
    <t>Otros gastos del procedimiento</t>
  </si>
  <si>
    <t>4.5.4.3</t>
  </si>
  <si>
    <t>Gastos de embargo</t>
  </si>
  <si>
    <t>4.5.4.2</t>
  </si>
  <si>
    <t>Gastos de notificación</t>
  </si>
  <si>
    <t>4.5.4.1</t>
  </si>
  <si>
    <t>Plazo de créditos fiscales</t>
  </si>
  <si>
    <t>4.5.3.1</t>
  </si>
  <si>
    <t>4.5.2.1</t>
  </si>
  <si>
    <t>Falta de pago</t>
  </si>
  <si>
    <t>4.5.1.1</t>
  </si>
  <si>
    <t>ACCESORIOS DE LOS DERECHOS</t>
  </si>
  <si>
    <t>Otros servicios no especificados</t>
  </si>
  <si>
    <t>4.4.1.9</t>
  </si>
  <si>
    <t>Servicios médicos</t>
  </si>
  <si>
    <t>4.4.1.4</t>
  </si>
  <si>
    <t>Solicitudes de información</t>
  </si>
  <si>
    <t>4.4.1.3</t>
  </si>
  <si>
    <t>Servicios prestados en horas inhábiles</t>
  </si>
  <si>
    <t>4.4.1.2</t>
  </si>
  <si>
    <t>Servicios prestados en horas hábiles</t>
  </si>
  <si>
    <t>4.4.1.1</t>
  </si>
  <si>
    <t>Derechos no especificados</t>
  </si>
  <si>
    <t>4.4.1</t>
  </si>
  <si>
    <t>Revisión y autorización de avalúos</t>
  </si>
  <si>
    <t>4.3.14.6</t>
  </si>
  <si>
    <t>Dictámenes catastrales</t>
  </si>
  <si>
    <t>4.3.14.5</t>
  </si>
  <si>
    <t>Deslindes catastrales</t>
  </si>
  <si>
    <t>4.3.14.4</t>
  </si>
  <si>
    <t>Informes catastrales</t>
  </si>
  <si>
    <t>4.3.14.3</t>
  </si>
  <si>
    <t>Certificaciones catastrales</t>
  </si>
  <si>
    <t>4.3.14.2</t>
  </si>
  <si>
    <t>Copias de planos</t>
  </si>
  <si>
    <t>4.3.14.1</t>
  </si>
  <si>
    <t>Dictámenes de trazo, uso y destino</t>
  </si>
  <si>
    <t>4.3.13.3</t>
  </si>
  <si>
    <t>Extractos de actas</t>
  </si>
  <si>
    <t>4.3.13.2</t>
  </si>
  <si>
    <t>Expedición de certificados, certificaciones, constancias o copias certificadas</t>
  </si>
  <si>
    <t>4.3.13.1</t>
  </si>
  <si>
    <t>Anotaciones e inserciones en actas</t>
  </si>
  <si>
    <t>4.3.12.3</t>
  </si>
  <si>
    <t>Servicios a domicilio</t>
  </si>
  <si>
    <t>4.3.12.2</t>
  </si>
  <si>
    <t xml:space="preserve">Servicios en oficina fuera del horario </t>
  </si>
  <si>
    <t>4.3.12.1</t>
  </si>
  <si>
    <t>Otros servicios prestados por el rastro municipal</t>
  </si>
  <si>
    <t>4.3.11.9</t>
  </si>
  <si>
    <t>Venta de productos obtenidos en el rastro</t>
  </si>
  <si>
    <t>4.3.11.7</t>
  </si>
  <si>
    <t>Servicios de matanza en el rastro municipal</t>
  </si>
  <si>
    <t>4.3.11.6</t>
  </si>
  <si>
    <t>Acarreo de carnes en camiones del municipio</t>
  </si>
  <si>
    <t>4.3.11.5</t>
  </si>
  <si>
    <t>Sello de inspección sanitaria</t>
  </si>
  <si>
    <t>4.3.11.4</t>
  </si>
  <si>
    <t>Autorización de la introducción de ganado al rastro en horas extraordinarias</t>
  </si>
  <si>
    <t>4.3.11.3</t>
  </si>
  <si>
    <t>Autorización de salida de animales del rastro para envíos fuera del municipio</t>
  </si>
  <si>
    <t>4.3.11.2</t>
  </si>
  <si>
    <t>Autorización de matanza</t>
  </si>
  <si>
    <t>4.3.11.1</t>
  </si>
  <si>
    <t>Conexión o reconexión al servicio</t>
  </si>
  <si>
    <t>4.3.10.8</t>
  </si>
  <si>
    <t>Aprovechamiento de la infraestructura básica existente</t>
  </si>
  <si>
    <t>4.3.10.7</t>
  </si>
  <si>
    <t>2% o 3% para la infraestructura básica existente</t>
  </si>
  <si>
    <t>4.3.10.6</t>
  </si>
  <si>
    <t>20% para el saneamiento de las aguas residuales</t>
  </si>
  <si>
    <t>4.3.10.5</t>
  </si>
  <si>
    <t>Servicios en localidades</t>
  </si>
  <si>
    <t>4.3.10.4</t>
  </si>
  <si>
    <t>Predios baldíos</t>
  </si>
  <si>
    <t>4.3.10.3</t>
  </si>
  <si>
    <t>Servicio no doméstico</t>
  </si>
  <si>
    <t>4.3.10.2</t>
  </si>
  <si>
    <t>Servicio doméstico</t>
  </si>
  <si>
    <t>4.3.10.1</t>
  </si>
  <si>
    <t>Agua potable,drenaje,alcantarillado,tratamiento y disposición final de aguas residuales</t>
  </si>
  <si>
    <t>Otros servicios similares</t>
  </si>
  <si>
    <t>4.3.9.9</t>
  </si>
  <si>
    <t>Por utilizar tiraderos y rellenos sanitarios del municipio</t>
  </si>
  <si>
    <t>4.3.9.5</t>
  </si>
  <si>
    <t>Servicio exclusivo de camiones de aseo</t>
  </si>
  <si>
    <t>4.3.9.4</t>
  </si>
  <si>
    <t>Limpieza de lotes baldíos, jardines, prados, banquetas y similares</t>
  </si>
  <si>
    <t>4.3.9.3</t>
  </si>
  <si>
    <t>Recolección y traslado de basura, desechos o desperdicios peligrosos</t>
  </si>
  <si>
    <t>4.3.9.2</t>
  </si>
  <si>
    <t>Recolección y traslado de basura, desechos o desperdicios no peligrosos</t>
  </si>
  <si>
    <t>4.3.9.1</t>
  </si>
  <si>
    <t>Traslado de cadáveres fuera del municipio</t>
  </si>
  <si>
    <t>4.3.8.4</t>
  </si>
  <si>
    <t>Servicio de cremación</t>
  </si>
  <si>
    <t>4.3.8.3</t>
  </si>
  <si>
    <t>Exhumaciones</t>
  </si>
  <si>
    <t>4.3.8.2</t>
  </si>
  <si>
    <t>Inhumaciones y reinhumaciones</t>
  </si>
  <si>
    <t>4.3.8.1</t>
  </si>
  <si>
    <t>Regulariación de edificaciones existentes de uso no habitación en zonas de origen ejidal con antigüedad de hasta 5 años</t>
  </si>
  <si>
    <t>4.3.7.3</t>
  </si>
  <si>
    <t>Regularización de edificaciones existentes de uso no habitacional en zonas de origen ejidal con antigüedad mayor a los 5 años</t>
  </si>
  <si>
    <t>4.3.7.2</t>
  </si>
  <si>
    <t>Regularización de predios en zonas de orgien ejidal destinados al uso de casa habitación</t>
  </si>
  <si>
    <t>4.3.7.1</t>
  </si>
  <si>
    <t>Autorización para construcciones de infraestructura en la vía pública</t>
  </si>
  <si>
    <t>4.3.6.3</t>
  </si>
  <si>
    <t>Autorización para romper pavimento, banquetas o machuelos</t>
  </si>
  <si>
    <t>4.3.6.2</t>
  </si>
  <si>
    <t>Medición de terrenos</t>
  </si>
  <si>
    <t>4.3.6.1</t>
  </si>
  <si>
    <t>Peritaje, dictamen e inspección de carácter extraordinario</t>
  </si>
  <si>
    <t>4.3.5.3</t>
  </si>
  <si>
    <t>Licencia de urbanización</t>
  </si>
  <si>
    <t>4.3.5.2</t>
  </si>
  <si>
    <t>Licencia de cambio de régimen de propiedad</t>
  </si>
  <si>
    <t>4.3.5.1</t>
  </si>
  <si>
    <t>4.3.4.4</t>
  </si>
  <si>
    <t>Inspección de valor sobre inmuebles</t>
  </si>
  <si>
    <t>4.3.4.3</t>
  </si>
  <si>
    <t>Designación de número oficial</t>
  </si>
  <si>
    <t>4.3.4.2</t>
  </si>
  <si>
    <t>Alineamiento</t>
  </si>
  <si>
    <t>4.3.4.1</t>
  </si>
  <si>
    <t>Licencias similares no previstas en las anteriores</t>
  </si>
  <si>
    <t>4.3.3.7</t>
  </si>
  <si>
    <t>Licencias para movimientos de tierras</t>
  </si>
  <si>
    <t>4.3.3.6</t>
  </si>
  <si>
    <t>Licencias para ocupación provisional en la vía pública</t>
  </si>
  <si>
    <t>4.3.3.5</t>
  </si>
  <si>
    <t>Licencias para reconstrucción, reestructuración o adaptación</t>
  </si>
  <si>
    <t>4.3.3.4</t>
  </si>
  <si>
    <t>Licencias para remodelación</t>
  </si>
  <si>
    <t>4.3.3.3</t>
  </si>
  <si>
    <t>Licencias para demolición</t>
  </si>
  <si>
    <t>4.3.3.2</t>
  </si>
  <si>
    <t>Licencias de construcción</t>
  </si>
  <si>
    <t>4.3.3.1</t>
  </si>
  <si>
    <t>Licencias y permisos de anunció distintos a los anteriores</t>
  </si>
  <si>
    <t>4.3.2.3</t>
  </si>
  <si>
    <t>Licencias y permisos de anuncios eventuales</t>
  </si>
  <si>
    <t>4.3.2.2</t>
  </si>
  <si>
    <t>Licencias y permisos de anuncios permanentes</t>
  </si>
  <si>
    <t>4.3.2.1</t>
  </si>
  <si>
    <t>Permiso para el funcionamiento de horario extraordinario</t>
  </si>
  <si>
    <t>4.3.1.4</t>
  </si>
  <si>
    <t>Licencias, permisos o autorización de otros conceptos distintos a los anteriores giros con bebidas alcohólicas</t>
  </si>
  <si>
    <t>4.3.1.3</t>
  </si>
  <si>
    <t>Licencias, permisos o autorización de giros con servicios de bebidas alcohólicas</t>
  </si>
  <si>
    <t>4.3.1.2</t>
  </si>
  <si>
    <t>Licencias, permisos o autorización de giros con venta de bebidas alcohólicas</t>
  </si>
  <si>
    <t>4.3.1.1</t>
  </si>
  <si>
    <t>DERECHOS A LOS HIDROCARBUROS</t>
  </si>
  <si>
    <t>4.1.4.5</t>
  </si>
  <si>
    <t>4.1.4.4</t>
  </si>
  <si>
    <t>4.1.4.3</t>
  </si>
  <si>
    <t>4.1.4.2</t>
  </si>
  <si>
    <t>4.1.4.1</t>
  </si>
  <si>
    <t>4.1.3.4</t>
  </si>
  <si>
    <t>4.1.3.3</t>
  </si>
  <si>
    <t>4.1.3.2</t>
  </si>
  <si>
    <t>4.1.3.1</t>
  </si>
  <si>
    <t>De los Cementerios de dominio público</t>
  </si>
  <si>
    <t>4.1.3</t>
  </si>
  <si>
    <t>Concesión de estacionamientos</t>
  </si>
  <si>
    <t>4.1.2.1</t>
  </si>
  <si>
    <t>Estacionamientos</t>
  </si>
  <si>
    <t>4.1.2</t>
  </si>
  <si>
    <t>Otros fines o actividades no previstas</t>
  </si>
  <si>
    <t>4.1.1.5</t>
  </si>
  <si>
    <t>Espectáculos y diversiones públicas</t>
  </si>
  <si>
    <t>4.1.1.4</t>
  </si>
  <si>
    <t>Actividades comerciales e industriales</t>
  </si>
  <si>
    <t>4.1.1.3</t>
  </si>
  <si>
    <t>Puestos permanentes y eventuales</t>
  </si>
  <si>
    <t>4.1.1.2</t>
  </si>
  <si>
    <t>Estacionamientos exclusivos</t>
  </si>
  <si>
    <t>4.1.1.1</t>
  </si>
  <si>
    <t>Contribuciones de mejoras por obras públicas</t>
  </si>
  <si>
    <t>3.1.1.1</t>
  </si>
  <si>
    <t>Contribuciones de mejoras</t>
  </si>
  <si>
    <t>3.1.1</t>
  </si>
  <si>
    <t>ACCESORIOS</t>
  </si>
  <si>
    <t>Otros Impuestos</t>
  </si>
  <si>
    <t>1.8.1.2</t>
  </si>
  <si>
    <t>Impuestos extraordinarios</t>
  </si>
  <si>
    <t>1.8.1.1</t>
  </si>
  <si>
    <t>1.8.1</t>
  </si>
  <si>
    <t>1.7.9.1</t>
  </si>
  <si>
    <t>1.7.4.3</t>
  </si>
  <si>
    <t>1.7.4.2</t>
  </si>
  <si>
    <t>1.7.4.1</t>
  </si>
  <si>
    <t>1.7.3.1</t>
  </si>
  <si>
    <t>1.7.2.1</t>
  </si>
  <si>
    <t>1.7.1.1</t>
  </si>
  <si>
    <t>Ampliación de inmuebles</t>
  </si>
  <si>
    <t>1.2.3.3</t>
  </si>
  <si>
    <t>Reconstrucción de inmuebles</t>
  </si>
  <si>
    <t>1.2.3.2</t>
  </si>
  <si>
    <t>Construcción de inmuebles</t>
  </si>
  <si>
    <t>1.2.3.1</t>
  </si>
  <si>
    <t>Regularización de terrenos</t>
  </si>
  <si>
    <t>1.2.2.2</t>
  </si>
  <si>
    <t>Adquisición de departamentos, viviendas y casas para habitación</t>
  </si>
  <si>
    <t>1.2.2.1</t>
  </si>
  <si>
    <t>Predios urbanos</t>
  </si>
  <si>
    <t>1.2.1.2</t>
  </si>
  <si>
    <t>Predios rústicos</t>
  </si>
  <si>
    <t>1.2.1.1</t>
  </si>
  <si>
    <t>Otros espectáculos públicos</t>
  </si>
  <si>
    <t>1.1.1.7</t>
  </si>
  <si>
    <t>Espectáculos taurinos y ecuestres</t>
  </si>
  <si>
    <t>1.1.1.6</t>
  </si>
  <si>
    <t>Espectáculos culturales, teatrales, ballet, ópera y taurinos</t>
  </si>
  <si>
    <t>1.1.1.5</t>
  </si>
  <si>
    <t>Eventos y espectáculos deportivos</t>
  </si>
  <si>
    <t>1.1.1.4</t>
  </si>
  <si>
    <t>Peleas de gallos, palenques, carreras de caballos y similares</t>
  </si>
  <si>
    <t>1.1.1.3</t>
  </si>
  <si>
    <t>Conciertos, presentación de artistas, conciertos, audiciones musicales, funciones de box, lucha libre, futbol, básquetbol, beisbol y otros espectáculos deportivos.</t>
  </si>
  <si>
    <t>1.1.1.2</t>
  </si>
  <si>
    <t>Función de circo y espectáculos de carpa</t>
  </si>
  <si>
    <t>1.1.1.1</t>
  </si>
  <si>
    <t>Los datos de Ingresos fueron obtenidos de las balanzas de comprobación del Contpaq descargadas en Noviembre del 2019</t>
  </si>
  <si>
    <t>Todos los datos fueron obtenidos de la balanza de comprobación excepto el rubro 6000 Inversión pública (obra) fue de la carátula de la Cuénta pública</t>
  </si>
  <si>
    <t>y el rubro 9000 Deuda pública se calculó manualmente por cambios realizados en dicha partida</t>
  </si>
  <si>
    <t>* NOTA</t>
  </si>
  <si>
    <t>ENERO - SEPTIEMBRE2019</t>
  </si>
  <si>
    <t xml:space="preserve"> / 9 * 12</t>
  </si>
  <si>
    <t>MAS 5 %</t>
  </si>
  <si>
    <t>Más 3% de inflación</t>
  </si>
  <si>
    <t>Propuesta 2020</t>
  </si>
  <si>
    <t>MUNICIPIO DE ZAPOTLANEJO JALISCO</t>
  </si>
  <si>
    <t>INGRESOS</t>
  </si>
  <si>
    <t>PARTIDA</t>
  </si>
  <si>
    <t>CONCEPTO</t>
  </si>
  <si>
    <t>P 2020 - P 2019</t>
  </si>
  <si>
    <t>TRANSFERENCIAS, ASIGNACIONES Y OTROS SUBSIDIOS</t>
  </si>
  <si>
    <t>OTROS INGRESOS Y BENEFICIOS</t>
  </si>
  <si>
    <t>TOTALES</t>
  </si>
  <si>
    <t>EGRESOS</t>
  </si>
  <si>
    <t>TRANSFERENCIAS, ASIGNACIONES, SUBSIDIOS Y OTRAS AYUDAS</t>
  </si>
  <si>
    <t>BIENES MUEBLES, INMUEBLES E INTANGIBLES</t>
  </si>
  <si>
    <t>DEUDA PUBLICA</t>
  </si>
  <si>
    <r>
      <t xml:space="preserve">Otras transferencias a fideicomisos  </t>
    </r>
    <r>
      <rPr>
        <sz val="14"/>
        <color rgb="FFFF0000"/>
        <rFont val="Calibri"/>
        <family val="2"/>
        <scheme val="minor"/>
      </rPr>
      <t xml:space="preserve"> </t>
    </r>
  </si>
  <si>
    <t>PRESUPUESTO 2019</t>
  </si>
  <si>
    <t>PRESUPUESTO 2020</t>
  </si>
  <si>
    <t xml:space="preserve">% </t>
  </si>
  <si>
    <t>%</t>
  </si>
  <si>
    <t>INVERSIÓN PUBLICA (OBRA)</t>
  </si>
  <si>
    <t>PRESUPUESTO DE EGRESOS 2020</t>
  </si>
  <si>
    <t>PRESUPUESTO DE INGRESOS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</si>
</sst>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quot;$&quot;#,##0.00"/>
    <numFmt numFmtId="166" formatCode="_-* #,##0_-;\-* #,##0_-;_-* &quot;-&quot;??_-;_-@_-"/>
  </numFmts>
  <fonts count="35" x14ac:knownFonts="1">
    <font>
      <sz val="11"/>
      <color theme="1"/>
      <name val="Calibri"/>
      <family val="2"/>
      <scheme val="minor"/>
    </font>
    <font>
      <b/>
      <sz val="20"/>
      <color theme="1"/>
      <name val="Calibri"/>
      <family val="2"/>
      <scheme val="minor"/>
    </font>
    <font>
      <sz val="10"/>
      <name val="Arial"/>
      <family val="2"/>
    </font>
    <font>
      <sz val="10"/>
      <name val="Arial"/>
      <family val="2"/>
    </font>
    <font>
      <sz val="11"/>
      <color theme="1"/>
      <name val="Calibri"/>
      <family val="2"/>
      <scheme val="minor"/>
    </font>
    <font>
      <b/>
      <sz val="12"/>
      <color indexed="81"/>
      <name val="Arial"/>
      <family val="2"/>
    </font>
    <font>
      <sz val="8"/>
      <color indexed="81"/>
      <name val="Tahoma"/>
      <family val="2"/>
    </font>
    <font>
      <b/>
      <sz val="11"/>
      <color indexed="81"/>
      <name val="Tahoma"/>
      <family val="2"/>
    </font>
    <font>
      <sz val="11"/>
      <color indexed="81"/>
      <name val="Tahoma"/>
      <family val="2"/>
    </font>
    <font>
      <b/>
      <sz val="9"/>
      <color indexed="81"/>
      <name val="Tahoma"/>
      <family val="2"/>
    </font>
    <font>
      <sz val="12"/>
      <color indexed="81"/>
      <name val="Arial"/>
      <family val="2"/>
    </font>
    <font>
      <sz val="8"/>
      <color indexed="81"/>
      <name val="Arial"/>
      <family val="2"/>
    </font>
    <font>
      <b/>
      <sz val="10"/>
      <color indexed="81"/>
      <name val="Tahoma"/>
      <family val="2"/>
    </font>
    <font>
      <sz val="10"/>
      <color indexed="81"/>
      <name val="Tahoma"/>
      <family val="2"/>
    </font>
    <font>
      <sz val="18"/>
      <name val="Arial"/>
      <family val="2"/>
    </font>
    <font>
      <b/>
      <sz val="16"/>
      <name val="Arial"/>
      <family val="2"/>
    </font>
    <font>
      <sz val="14"/>
      <name val="Arial"/>
      <family val="2"/>
    </font>
    <font>
      <b/>
      <sz val="14"/>
      <name val="Calibri"/>
      <family val="2"/>
      <scheme val="minor"/>
    </font>
    <font>
      <b/>
      <sz val="14"/>
      <name val="Arial"/>
      <family val="2"/>
    </font>
    <font>
      <sz val="16"/>
      <name val="Arial"/>
      <family val="2"/>
    </font>
    <font>
      <b/>
      <sz val="14"/>
      <color theme="1"/>
      <name val="Calibri"/>
      <family val="2"/>
      <scheme val="minor"/>
    </font>
    <font>
      <sz val="14"/>
      <name val="Calibri"/>
      <family val="2"/>
      <scheme val="minor"/>
    </font>
    <font>
      <sz val="14"/>
      <color theme="1"/>
      <name val="Calibri"/>
      <family val="2"/>
      <scheme val="minor"/>
    </font>
    <font>
      <b/>
      <sz val="14"/>
      <color indexed="8"/>
      <name val="Calibri"/>
      <family val="2"/>
      <scheme val="minor"/>
    </font>
    <font>
      <sz val="14"/>
      <color indexed="8"/>
      <name val="Calibri"/>
      <family val="2"/>
      <scheme val="minor"/>
    </font>
    <font>
      <sz val="14"/>
      <color indexed="8"/>
      <name val="Arial"/>
      <family val="2"/>
    </font>
    <font>
      <b/>
      <sz val="14"/>
      <name val="Calibri"/>
      <family val="2"/>
    </font>
    <font>
      <b/>
      <sz val="14"/>
      <color theme="0"/>
      <name val="Calibri"/>
      <family val="2"/>
      <scheme val="minor"/>
    </font>
    <font>
      <sz val="14"/>
      <color rgb="FFFF0000"/>
      <name val="Arial"/>
      <family val="2"/>
    </font>
    <font>
      <sz val="14"/>
      <color rgb="FFFF0000"/>
      <name val="Calibri"/>
      <family val="2"/>
      <scheme val="minor"/>
    </font>
    <font>
      <sz val="12"/>
      <color theme="1"/>
      <name val="Calibri"/>
      <family val="2"/>
      <scheme val="minor"/>
    </font>
    <font>
      <b/>
      <sz val="20"/>
      <name val="Calibri"/>
      <family val="2"/>
      <scheme val="minor"/>
    </font>
    <font>
      <sz val="26"/>
      <name val="Arial"/>
      <family val="2"/>
    </font>
    <font>
      <sz val="18"/>
      <color theme="1"/>
      <name val="Calibri"/>
      <family val="2"/>
      <scheme val="minor"/>
    </font>
    <font>
      <sz val="28"/>
      <name val="Arial"/>
      <family val="2"/>
    </font>
  </fonts>
  <fills count="16">
    <fill>
      <patternFill patternType="none"/>
    </fill>
    <fill>
      <patternFill patternType="gray125"/>
    </fill>
    <fill>
      <patternFill patternType="solid">
        <fgColor rgb="FF00A79D"/>
        <bgColor indexed="64"/>
      </patternFill>
    </fill>
    <fill>
      <patternFill patternType="solid">
        <fgColor rgb="FFFFF2D4"/>
        <bgColor indexed="64"/>
      </patternFill>
    </fill>
    <fill>
      <patternFill patternType="solid">
        <fgColor rgb="FFFFE6CB"/>
        <bgColor indexed="64"/>
      </patternFill>
    </fill>
    <fill>
      <patternFill patternType="solid">
        <fgColor theme="0"/>
        <bgColor indexed="64"/>
      </patternFill>
    </fill>
    <fill>
      <patternFill patternType="solid">
        <fgColor theme="8"/>
        <bgColor theme="8"/>
      </patternFill>
    </fill>
    <fill>
      <patternFill patternType="solid">
        <fgColor indexed="9"/>
        <bgColor indexed="64"/>
      </patternFill>
    </fill>
    <fill>
      <patternFill patternType="solid">
        <fgColor rgb="FF00C4BF"/>
        <bgColor indexed="64"/>
      </patternFill>
    </fill>
    <fill>
      <patternFill patternType="solid">
        <fgColor rgb="FF6FEBDF"/>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39997558519241921"/>
        <bgColor indexed="64"/>
      </patternFill>
    </fill>
  </fills>
  <borders count="53">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medium">
        <color theme="0"/>
      </bottom>
      <diagonal/>
    </border>
    <border>
      <left style="thin">
        <color indexed="64"/>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diagonal/>
    </border>
    <border>
      <left/>
      <right/>
      <top style="thin">
        <color indexed="64"/>
      </top>
      <bottom style="thin">
        <color theme="0" tint="-0.49998474074526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theme="0" tint="-0.4999847407452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13">
    <xf numFmtId="0" fontId="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4" fillId="0" borderId="0"/>
    <xf numFmtId="0" fontId="3" fillId="0" borderId="0" applyFont="0" applyFill="0" applyBorder="0" applyAlignment="0" applyProtection="0"/>
    <xf numFmtId="43" fontId="4" fillId="0" borderId="0" applyFont="0" applyFill="0" applyBorder="0" applyAlignment="0" applyProtection="0"/>
  </cellStyleXfs>
  <cellXfs count="151">
    <xf numFmtId="0" fontId="0" fillId="0" borderId="0" xfId="0"/>
    <xf numFmtId="165" fontId="0" fillId="0" borderId="0" xfId="0" applyNumberFormat="1" applyAlignment="1">
      <alignment horizontal="right"/>
    </xf>
    <xf numFmtId="0" fontId="0" fillId="0" borderId="0" xfId="0" applyFont="1" applyAlignment="1">
      <alignment horizontal="right"/>
    </xf>
    <xf numFmtId="0" fontId="18" fillId="0" borderId="38" xfId="205" applyFont="1" applyBorder="1"/>
    <xf numFmtId="166" fontId="18" fillId="0" borderId="0" xfId="203" applyNumberFormat="1" applyFont="1" applyBorder="1"/>
    <xf numFmtId="4" fontId="21" fillId="0" borderId="0" xfId="89" applyNumberFormat="1" applyFont="1" applyBorder="1"/>
    <xf numFmtId="0" fontId="22" fillId="0" borderId="0" xfId="0" applyFont="1"/>
    <xf numFmtId="0" fontId="17" fillId="9" borderId="19" xfId="89" applyFont="1" applyFill="1" applyBorder="1" applyAlignment="1" applyProtection="1">
      <alignment horizontal="center" vertical="center" wrapText="1"/>
    </xf>
    <xf numFmtId="0" fontId="17" fillId="9" borderId="10" xfId="89" applyFont="1" applyFill="1" applyBorder="1" applyAlignment="1" applyProtection="1">
      <alignment horizontal="left" vertical="center" wrapText="1"/>
    </xf>
    <xf numFmtId="4" fontId="17" fillId="9" borderId="10" xfId="89" applyNumberFormat="1" applyFont="1" applyFill="1" applyBorder="1" applyAlignment="1" applyProtection="1">
      <alignment vertical="center"/>
    </xf>
    <xf numFmtId="0" fontId="21" fillId="3" borderId="19" xfId="1" applyFont="1" applyFill="1" applyBorder="1" applyAlignment="1" applyProtection="1">
      <alignment horizontal="center" vertical="center"/>
    </xf>
    <xf numFmtId="0" fontId="17" fillId="3" borderId="10" xfId="89" applyFont="1" applyFill="1" applyBorder="1" applyAlignment="1" applyProtection="1">
      <alignment horizontal="left" vertical="center" wrapText="1"/>
    </xf>
    <xf numFmtId="4" fontId="17" fillId="3" borderId="10" xfId="89" applyNumberFormat="1" applyFont="1" applyFill="1" applyBorder="1" applyAlignment="1" applyProtection="1">
      <alignment vertical="center"/>
    </xf>
    <xf numFmtId="0" fontId="21" fillId="4" borderId="32" xfId="1" applyFont="1" applyFill="1" applyBorder="1" applyAlignment="1" applyProtection="1">
      <alignment horizontal="center" vertical="center"/>
    </xf>
    <xf numFmtId="0" fontId="23" fillId="4" borderId="11" xfId="89" applyFont="1" applyFill="1" applyBorder="1" applyAlignment="1" applyProtection="1">
      <alignment horizontal="left" vertical="center" wrapText="1"/>
    </xf>
    <xf numFmtId="4" fontId="20" fillId="4" borderId="11" xfId="89" applyNumberFormat="1" applyFont="1" applyFill="1" applyBorder="1" applyAlignment="1" applyProtection="1">
      <alignment vertical="center"/>
    </xf>
    <xf numFmtId="0" fontId="21" fillId="0" borderId="31" xfId="1" applyFont="1" applyFill="1" applyBorder="1" applyAlignment="1" applyProtection="1">
      <alignment horizontal="center" vertical="center"/>
    </xf>
    <xf numFmtId="0" fontId="24" fillId="0" borderId="30" xfId="89" applyFont="1" applyFill="1" applyBorder="1" applyAlignment="1" applyProtection="1">
      <alignment horizontal="left" vertical="center" wrapText="1"/>
    </xf>
    <xf numFmtId="4" fontId="25" fillId="7" borderId="26" xfId="0" applyNumberFormat="1" applyFont="1" applyFill="1" applyBorder="1" applyAlignment="1">
      <alignment horizontal="right" vertical="top"/>
    </xf>
    <xf numFmtId="0" fontId="21" fillId="0" borderId="19" xfId="1" applyFont="1" applyFill="1" applyBorder="1" applyAlignment="1" applyProtection="1">
      <alignment horizontal="center" vertical="center"/>
    </xf>
    <xf numFmtId="0" fontId="24" fillId="0" borderId="10" xfId="89" applyFont="1" applyFill="1" applyBorder="1" applyAlignment="1" applyProtection="1">
      <alignment horizontal="left" vertical="center" wrapText="1"/>
    </xf>
    <xf numFmtId="0" fontId="21" fillId="0" borderId="20" xfId="1" applyFont="1" applyFill="1" applyBorder="1" applyAlignment="1" applyProtection="1">
      <alignment horizontal="center" vertical="center"/>
    </xf>
    <xf numFmtId="0" fontId="24" fillId="0" borderId="21" xfId="89" applyFont="1" applyFill="1" applyBorder="1" applyAlignment="1" applyProtection="1">
      <alignment horizontal="left" vertical="center" wrapText="1"/>
    </xf>
    <xf numFmtId="0" fontId="21" fillId="3" borderId="22" xfId="1" applyFont="1" applyFill="1" applyBorder="1" applyAlignment="1" applyProtection="1">
      <alignment horizontal="center" vertical="center"/>
    </xf>
    <xf numFmtId="0" fontId="17" fillId="3" borderId="23" xfId="89" applyFont="1" applyFill="1" applyBorder="1" applyAlignment="1" applyProtection="1">
      <alignment horizontal="left" vertical="center" wrapText="1"/>
    </xf>
    <xf numFmtId="4" fontId="17" fillId="3" borderId="23" xfId="89" applyNumberFormat="1" applyFont="1" applyFill="1" applyBorder="1" applyAlignment="1" applyProtection="1">
      <alignment vertical="center"/>
    </xf>
    <xf numFmtId="0" fontId="21" fillId="4" borderId="19" xfId="1" applyFont="1" applyFill="1" applyBorder="1" applyAlignment="1" applyProtection="1">
      <alignment horizontal="center" vertical="center"/>
    </xf>
    <xf numFmtId="0" fontId="23" fillId="4" borderId="10" xfId="89" applyFont="1" applyFill="1" applyBorder="1" applyAlignment="1" applyProtection="1">
      <alignment horizontal="left" vertical="center" wrapText="1"/>
    </xf>
    <xf numFmtId="4" fontId="20" fillId="4" borderId="10" xfId="89" applyNumberFormat="1" applyFont="1" applyFill="1" applyBorder="1" applyAlignment="1" applyProtection="1">
      <alignment vertical="center"/>
    </xf>
    <xf numFmtId="3" fontId="17" fillId="3" borderId="10" xfId="89" applyNumberFormat="1" applyFont="1" applyFill="1" applyBorder="1" applyAlignment="1" applyProtection="1">
      <alignment vertical="center"/>
    </xf>
    <xf numFmtId="3" fontId="17" fillId="10" borderId="10" xfId="89" applyNumberFormat="1" applyFont="1" applyFill="1" applyBorder="1" applyAlignment="1" applyProtection="1">
      <alignment vertical="center"/>
    </xf>
    <xf numFmtId="4" fontId="20" fillId="10" borderId="10" xfId="89" applyNumberFormat="1" applyFont="1" applyFill="1" applyBorder="1" applyAlignment="1" applyProtection="1">
      <alignment vertical="center"/>
    </xf>
    <xf numFmtId="164" fontId="17" fillId="9" borderId="10" xfId="89" applyNumberFormat="1" applyFont="1" applyFill="1" applyBorder="1" applyAlignment="1" applyProtection="1">
      <alignment horizontal="left" vertical="center"/>
    </xf>
    <xf numFmtId="4" fontId="17" fillId="9" borderId="10" xfId="89" applyNumberFormat="1" applyFont="1" applyFill="1" applyBorder="1" applyAlignment="1" applyProtection="1">
      <alignment horizontal="right" vertical="center" wrapText="1"/>
    </xf>
    <xf numFmtId="4" fontId="17" fillId="3" borderId="10" xfId="89" applyNumberFormat="1" applyFont="1" applyFill="1" applyBorder="1" applyAlignment="1" applyProtection="1">
      <alignment horizontal="right" vertical="center"/>
    </xf>
    <xf numFmtId="0" fontId="17" fillId="9" borderId="10" xfId="89" applyNumberFormat="1" applyFont="1" applyFill="1" applyBorder="1" applyAlignment="1" applyProtection="1">
      <alignment horizontal="left" vertical="center" wrapText="1"/>
    </xf>
    <xf numFmtId="0" fontId="17" fillId="9" borderId="10" xfId="89" applyNumberFormat="1" applyFont="1" applyFill="1" applyBorder="1" applyAlignment="1" applyProtection="1">
      <alignment horizontal="left" vertical="center"/>
    </xf>
    <xf numFmtId="0" fontId="17" fillId="3" borderId="10" xfId="89" applyFont="1" applyFill="1" applyBorder="1" applyAlignment="1" applyProtection="1">
      <alignment vertical="center" wrapText="1"/>
    </xf>
    <xf numFmtId="4" fontId="23" fillId="4" borderId="10" xfId="89" applyNumberFormat="1" applyFont="1" applyFill="1" applyBorder="1" applyAlignment="1" applyProtection="1">
      <alignment horizontal="right" vertical="center" wrapText="1"/>
    </xf>
    <xf numFmtId="0" fontId="24" fillId="0" borderId="10" xfId="89" applyFont="1" applyFill="1" applyBorder="1" applyAlignment="1" applyProtection="1">
      <alignment horizontal="justify" vertical="center" wrapText="1"/>
    </xf>
    <xf numFmtId="4" fontId="21" fillId="4" borderId="10" xfId="89" applyNumberFormat="1" applyFont="1" applyFill="1" applyBorder="1" applyAlignment="1" applyProtection="1">
      <alignment vertical="center"/>
    </xf>
    <xf numFmtId="0" fontId="22" fillId="0" borderId="10" xfId="89" applyFont="1" applyBorder="1" applyAlignment="1" applyProtection="1">
      <alignment vertical="center" wrapText="1"/>
    </xf>
    <xf numFmtId="0" fontId="24" fillId="0" borderId="10" xfId="89" applyFont="1" applyFill="1" applyBorder="1" applyAlignment="1" applyProtection="1">
      <alignment vertical="center" wrapText="1"/>
    </xf>
    <xf numFmtId="4" fontId="23" fillId="4" borderId="10" xfId="89" applyNumberFormat="1" applyFont="1" applyFill="1" applyBorder="1" applyAlignment="1" applyProtection="1">
      <alignment vertical="center" wrapText="1"/>
    </xf>
    <xf numFmtId="43" fontId="22" fillId="0" borderId="0" xfId="212" applyFont="1"/>
    <xf numFmtId="0" fontId="23" fillId="3" borderId="10" xfId="89" applyFont="1" applyFill="1" applyBorder="1" applyAlignment="1" applyProtection="1">
      <alignment vertical="center" wrapText="1"/>
    </xf>
    <xf numFmtId="4" fontId="20" fillId="3" borderId="10" xfId="89" applyNumberFormat="1" applyFont="1" applyFill="1" applyBorder="1" applyAlignment="1" applyProtection="1">
      <alignment vertical="center"/>
    </xf>
    <xf numFmtId="3" fontId="20" fillId="4" borderId="10" xfId="89" applyNumberFormat="1" applyFont="1" applyFill="1" applyBorder="1" applyAlignment="1" applyProtection="1">
      <alignment vertical="center" wrapText="1"/>
    </xf>
    <xf numFmtId="0" fontId="23" fillId="4" borderId="10" xfId="89" applyFont="1" applyFill="1" applyBorder="1" applyAlignment="1" applyProtection="1">
      <alignment vertical="center" wrapText="1"/>
    </xf>
    <xf numFmtId="4" fontId="22" fillId="0" borderId="0" xfId="0" applyNumberFormat="1" applyFont="1"/>
    <xf numFmtId="164" fontId="17" fillId="9" borderId="10" xfId="89" applyNumberFormat="1" applyFont="1" applyFill="1" applyBorder="1" applyAlignment="1" applyProtection="1">
      <alignment horizontal="left" vertical="center" wrapText="1"/>
    </xf>
    <xf numFmtId="4" fontId="23" fillId="4" borderId="10" xfId="89" applyNumberFormat="1" applyFont="1" applyFill="1" applyBorder="1" applyAlignment="1" applyProtection="1">
      <alignment vertical="center"/>
    </xf>
    <xf numFmtId="4" fontId="21" fillId="0" borderId="0" xfId="211" applyNumberFormat="1" applyFont="1" applyBorder="1"/>
    <xf numFmtId="4" fontId="17" fillId="8" borderId="28" xfId="89" applyNumberFormat="1" applyFont="1" applyFill="1" applyBorder="1" applyAlignment="1" applyProtection="1">
      <alignment horizontal="right" vertical="center"/>
    </xf>
    <xf numFmtId="0" fontId="16" fillId="0" borderId="27" xfId="89" applyFont="1" applyBorder="1"/>
    <xf numFmtId="0" fontId="16" fillId="0" borderId="0" xfId="89" applyFont="1" applyBorder="1"/>
    <xf numFmtId="165" fontId="22" fillId="0" borderId="0" xfId="0" applyNumberFormat="1" applyFont="1" applyAlignment="1">
      <alignment horizontal="right"/>
    </xf>
    <xf numFmtId="49" fontId="27" fillId="6" borderId="24" xfId="0" applyNumberFormat="1" applyFont="1" applyFill="1" applyBorder="1" applyAlignment="1">
      <alignment horizontal="right"/>
    </xf>
    <xf numFmtId="49" fontId="27" fillId="6" borderId="25" xfId="0" applyNumberFormat="1" applyFont="1" applyFill="1" applyBorder="1" applyAlignment="1">
      <alignment horizontal="right"/>
    </xf>
    <xf numFmtId="49" fontId="27" fillId="6" borderId="25" xfId="0" applyNumberFormat="1" applyFont="1" applyFill="1" applyBorder="1" applyAlignment="1">
      <alignment horizontal="right" wrapText="1"/>
    </xf>
    <xf numFmtId="165" fontId="17" fillId="2" borderId="9" xfId="0" applyNumberFormat="1" applyFont="1" applyFill="1" applyBorder="1" applyAlignment="1" applyProtection="1">
      <alignment horizontal="right" vertical="center"/>
    </xf>
    <xf numFmtId="0" fontId="17" fillId="2" borderId="9" xfId="0" applyFont="1" applyFill="1" applyBorder="1" applyAlignment="1" applyProtection="1">
      <alignment horizontal="center" vertical="center"/>
    </xf>
    <xf numFmtId="0" fontId="17" fillId="2" borderId="10" xfId="0" applyFont="1" applyFill="1" applyBorder="1" applyAlignment="1" applyProtection="1">
      <alignment vertical="center" wrapText="1"/>
    </xf>
    <xf numFmtId="0" fontId="20" fillId="3" borderId="9" xfId="0" applyFont="1" applyFill="1" applyBorder="1" applyAlignment="1" applyProtection="1">
      <alignment horizontal="center" vertical="center"/>
    </xf>
    <xf numFmtId="0" fontId="20" fillId="3" borderId="10" xfId="0" applyFont="1" applyFill="1" applyBorder="1" applyAlignment="1" applyProtection="1">
      <alignment vertical="center" wrapText="1"/>
    </xf>
    <xf numFmtId="165" fontId="20" fillId="3" borderId="9" xfId="0" applyNumberFormat="1" applyFont="1" applyFill="1" applyBorder="1" applyAlignment="1" applyProtection="1">
      <alignment horizontal="right" vertical="center"/>
    </xf>
    <xf numFmtId="0" fontId="22" fillId="0" borderId="9" xfId="0" applyFont="1" applyFill="1" applyBorder="1" applyAlignment="1" applyProtection="1">
      <alignment horizontal="center" vertical="center"/>
    </xf>
    <xf numFmtId="0" fontId="22" fillId="0" borderId="10" xfId="0" applyFont="1" applyBorder="1" applyAlignment="1" applyProtection="1">
      <alignment vertical="center"/>
    </xf>
    <xf numFmtId="0" fontId="22" fillId="0" borderId="10" xfId="0" applyFont="1" applyFill="1" applyBorder="1" applyAlignment="1" applyProtection="1">
      <alignment vertical="center" wrapText="1"/>
    </xf>
    <xf numFmtId="4" fontId="28" fillId="7" borderId="26" xfId="0" applyNumberFormat="1" applyFont="1" applyFill="1" applyBorder="1" applyAlignment="1">
      <alignment horizontal="right" vertical="top"/>
    </xf>
    <xf numFmtId="0" fontId="17" fillId="3" borderId="10" xfId="0" applyFont="1" applyFill="1" applyBorder="1" applyAlignment="1" applyProtection="1">
      <alignment vertical="center" wrapText="1"/>
    </xf>
    <xf numFmtId="0" fontId="17" fillId="3" borderId="9" xfId="0" applyFont="1" applyFill="1" applyBorder="1" applyAlignment="1" applyProtection="1">
      <alignment horizontal="center" vertical="center"/>
    </xf>
    <xf numFmtId="165" fontId="17" fillId="3" borderId="9" xfId="0" applyNumberFormat="1" applyFont="1" applyFill="1" applyBorder="1" applyAlignment="1" applyProtection="1">
      <alignment horizontal="right" vertical="center"/>
    </xf>
    <xf numFmtId="0" fontId="22" fillId="3" borderId="10" xfId="0" applyFont="1" applyFill="1" applyBorder="1" applyAlignment="1" applyProtection="1">
      <alignment vertical="center" wrapText="1"/>
    </xf>
    <xf numFmtId="0" fontId="22" fillId="5" borderId="10" xfId="0" applyFont="1" applyFill="1" applyBorder="1" applyAlignment="1" applyProtection="1">
      <alignment vertical="center" wrapText="1"/>
    </xf>
    <xf numFmtId="0" fontId="22" fillId="3" borderId="9" xfId="0" applyFont="1" applyFill="1" applyBorder="1" applyAlignment="1" applyProtection="1">
      <alignment horizontal="center" vertical="center"/>
    </xf>
    <xf numFmtId="165" fontId="22" fillId="3" borderId="9" xfId="0" applyNumberFormat="1" applyFont="1" applyFill="1" applyBorder="1" applyAlignment="1" applyProtection="1">
      <alignment horizontal="right" vertical="center"/>
    </xf>
    <xf numFmtId="0" fontId="17" fillId="2" borderId="12" xfId="0" applyFont="1" applyFill="1" applyBorder="1" applyAlignment="1" applyProtection="1">
      <alignment horizontal="right" vertical="center"/>
    </xf>
    <xf numFmtId="0" fontId="17" fillId="2" borderId="13" xfId="0" applyFont="1" applyFill="1" applyBorder="1" applyAlignment="1" applyProtection="1">
      <alignment horizontal="right" vertical="center"/>
    </xf>
    <xf numFmtId="165" fontId="17" fillId="2" borderId="12" xfId="0" applyNumberFormat="1" applyFont="1" applyFill="1" applyBorder="1" applyAlignment="1" applyProtection="1">
      <alignment horizontal="right" vertical="center"/>
    </xf>
    <xf numFmtId="4" fontId="25" fillId="0" borderId="26" xfId="0" applyNumberFormat="1" applyFont="1" applyFill="1" applyBorder="1" applyAlignment="1">
      <alignment horizontal="right" vertical="top"/>
    </xf>
    <xf numFmtId="0" fontId="30" fillId="0" borderId="0" xfId="0" applyFont="1"/>
    <xf numFmtId="0" fontId="15" fillId="0" borderId="42" xfId="205" applyFont="1" applyBorder="1" applyAlignment="1">
      <alignment horizontal="center"/>
    </xf>
    <xf numFmtId="0" fontId="16" fillId="0" borderId="47" xfId="205" applyFont="1" applyBorder="1"/>
    <xf numFmtId="0" fontId="0" fillId="0" borderId="47" xfId="0" applyBorder="1"/>
    <xf numFmtId="0" fontId="15" fillId="0" borderId="47" xfId="205" applyFont="1" applyBorder="1" applyAlignment="1">
      <alignment horizontal="center"/>
    </xf>
    <xf numFmtId="0" fontId="2" fillId="0" borderId="50" xfId="205" applyBorder="1"/>
    <xf numFmtId="0" fontId="19" fillId="0" borderId="50" xfId="205" applyFont="1" applyBorder="1"/>
    <xf numFmtId="9" fontId="0" fillId="0" borderId="0" xfId="0" applyNumberFormat="1"/>
    <xf numFmtId="9" fontId="19" fillId="0" borderId="51" xfId="205" applyNumberFormat="1" applyFont="1" applyBorder="1"/>
    <xf numFmtId="37" fontId="31" fillId="12" borderId="42" xfId="0" applyNumberFormat="1" applyFont="1" applyFill="1" applyBorder="1" applyAlignment="1" applyProtection="1"/>
    <xf numFmtId="166" fontId="31" fillId="13" borderId="42" xfId="203" applyNumberFormat="1" applyFont="1" applyFill="1" applyBorder="1" applyAlignment="1"/>
    <xf numFmtId="166" fontId="31" fillId="14" borderId="42" xfId="204" applyNumberFormat="1" applyFont="1" applyFill="1" applyBorder="1" applyAlignment="1">
      <alignment horizontal="center"/>
    </xf>
    <xf numFmtId="9" fontId="31" fillId="10" borderId="48" xfId="204" applyNumberFormat="1" applyFont="1" applyFill="1" applyBorder="1" applyAlignment="1">
      <alignment horizontal="center"/>
    </xf>
    <xf numFmtId="37" fontId="31" fillId="13" borderId="42" xfId="0" applyNumberFormat="1" applyFont="1" applyFill="1" applyBorder="1" applyAlignment="1" applyProtection="1"/>
    <xf numFmtId="37" fontId="31" fillId="0" borderId="42" xfId="0" applyNumberFormat="1" applyFont="1" applyFill="1" applyBorder="1" applyAlignment="1" applyProtection="1">
      <alignment horizontal="right" vertical="center" wrapText="1"/>
    </xf>
    <xf numFmtId="166" fontId="31" fillId="0" borderId="42" xfId="203" applyNumberFormat="1" applyFont="1" applyFill="1" applyBorder="1"/>
    <xf numFmtId="9" fontId="31" fillId="0" borderId="42" xfId="204" applyFont="1" applyFill="1" applyBorder="1" applyAlignment="1">
      <alignment horizontal="center"/>
    </xf>
    <xf numFmtId="9" fontId="31" fillId="0" borderId="48" xfId="204" applyNumberFormat="1" applyFont="1" applyFill="1" applyBorder="1" applyAlignment="1">
      <alignment horizontal="center"/>
    </xf>
    <xf numFmtId="166" fontId="31" fillId="15" borderId="42" xfId="203" applyNumberFormat="1" applyFont="1" applyFill="1" applyBorder="1"/>
    <xf numFmtId="166" fontId="31" fillId="15" borderId="42" xfId="204" applyNumberFormat="1" applyFont="1" applyFill="1" applyBorder="1" applyAlignment="1">
      <alignment horizontal="center"/>
    </xf>
    <xf numFmtId="9" fontId="31" fillId="15" borderId="48" xfId="204" applyNumberFormat="1" applyFont="1" applyFill="1" applyBorder="1" applyAlignment="1">
      <alignment horizontal="center"/>
    </xf>
    <xf numFmtId="166" fontId="31" fillId="0" borderId="0" xfId="203" applyNumberFormat="1" applyFont="1" applyFill="1" applyBorder="1"/>
    <xf numFmtId="9" fontId="31" fillId="0" borderId="0" xfId="204" applyFont="1" applyFill="1" applyBorder="1" applyAlignment="1">
      <alignment horizontal="center"/>
    </xf>
    <xf numFmtId="9" fontId="31" fillId="0" borderId="39" xfId="204" applyNumberFormat="1" applyFont="1" applyFill="1" applyBorder="1" applyAlignment="1">
      <alignment horizontal="center"/>
    </xf>
    <xf numFmtId="41" fontId="31" fillId="12" borderId="42" xfId="0" applyNumberFormat="1" applyFont="1" applyFill="1" applyBorder="1" applyAlignment="1" applyProtection="1">
      <alignment horizontal="right"/>
    </xf>
    <xf numFmtId="3" fontId="31" fillId="12" borderId="42" xfId="0" applyNumberFormat="1" applyFont="1" applyFill="1" applyBorder="1" applyAlignment="1" applyProtection="1">
      <alignment horizontal="right"/>
    </xf>
    <xf numFmtId="3" fontId="31" fillId="0" borderId="42" xfId="0" applyNumberFormat="1" applyFont="1" applyFill="1" applyBorder="1" applyAlignment="1" applyProtection="1">
      <alignment horizontal="right" vertical="center"/>
    </xf>
    <xf numFmtId="0" fontId="14" fillId="0" borderId="47" xfId="205" applyFont="1" applyBorder="1"/>
    <xf numFmtId="166" fontId="19" fillId="0" borderId="42" xfId="203" applyNumberFormat="1" applyFont="1" applyBorder="1" applyAlignment="1">
      <alignment horizontal="center" wrapText="1"/>
    </xf>
    <xf numFmtId="0" fontId="33" fillId="0" borderId="47" xfId="0" applyFont="1" applyBorder="1"/>
    <xf numFmtId="0" fontId="14" fillId="0" borderId="49" xfId="205" applyFont="1" applyBorder="1"/>
    <xf numFmtId="166" fontId="19" fillId="0" borderId="42" xfId="203" applyNumberFormat="1" applyFont="1" applyFill="1" applyBorder="1" applyAlignment="1">
      <alignment wrapText="1"/>
    </xf>
    <xf numFmtId="0" fontId="15" fillId="0" borderId="42" xfId="205" applyFont="1" applyBorder="1" applyAlignment="1">
      <alignment horizontal="right"/>
    </xf>
    <xf numFmtId="9" fontId="15" fillId="0" borderId="48" xfId="205" applyNumberFormat="1" applyFont="1" applyBorder="1" applyAlignment="1">
      <alignment horizontal="center"/>
    </xf>
    <xf numFmtId="165" fontId="22" fillId="0" borderId="4" xfId="0" applyNumberFormat="1" applyFont="1" applyBorder="1" applyAlignment="1">
      <alignment horizontal="right"/>
    </xf>
    <xf numFmtId="165" fontId="22" fillId="0" borderId="52" xfId="0" applyNumberFormat="1" applyFont="1" applyBorder="1" applyAlignment="1">
      <alignment horizontal="right"/>
    </xf>
    <xf numFmtId="4" fontId="21" fillId="0" borderId="4" xfId="89" applyNumberFormat="1" applyFont="1" applyBorder="1"/>
    <xf numFmtId="4" fontId="21" fillId="0" borderId="52" xfId="89" applyNumberFormat="1" applyFont="1" applyBorder="1"/>
    <xf numFmtId="165" fontId="17" fillId="2" borderId="0" xfId="0" applyNumberFormat="1" applyFont="1" applyFill="1" applyBorder="1" applyAlignment="1" applyProtection="1">
      <alignment horizontal="right" vertical="center"/>
    </xf>
    <xf numFmtId="165" fontId="17" fillId="2" borderId="40" xfId="0" applyNumberFormat="1" applyFont="1" applyFill="1" applyBorder="1" applyAlignment="1" applyProtection="1">
      <alignment horizontal="right" vertical="center"/>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xf>
    <xf numFmtId="0" fontId="1" fillId="0" borderId="3" xfId="0" applyFont="1" applyFill="1" applyBorder="1" applyAlignment="1" applyProtection="1">
      <alignment horizontal="left"/>
    </xf>
    <xf numFmtId="0" fontId="1" fillId="0" borderId="4" xfId="0" applyFont="1" applyFill="1" applyBorder="1" applyAlignment="1" applyProtection="1">
      <alignment horizontal="left"/>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164" fontId="26" fillId="8" borderId="29" xfId="89" applyNumberFormat="1" applyFont="1" applyFill="1" applyBorder="1" applyAlignment="1" applyProtection="1">
      <alignment horizontal="right" vertical="center"/>
    </xf>
    <xf numFmtId="164" fontId="26" fillId="8" borderId="28" xfId="89" applyNumberFormat="1" applyFont="1" applyFill="1" applyBorder="1" applyAlignment="1" applyProtection="1">
      <alignment horizontal="right" vertical="center"/>
    </xf>
    <xf numFmtId="49" fontId="17" fillId="8" borderId="33" xfId="89" applyNumberFormat="1" applyFont="1" applyFill="1" applyBorder="1" applyAlignment="1" applyProtection="1">
      <alignment horizontal="center" vertical="center" wrapText="1"/>
    </xf>
    <xf numFmtId="49" fontId="17" fillId="8" borderId="18" xfId="89" applyNumberFormat="1" applyFont="1" applyFill="1" applyBorder="1" applyAlignment="1" applyProtection="1">
      <alignment horizontal="center" vertical="center" wrapText="1"/>
    </xf>
    <xf numFmtId="49" fontId="17" fillId="8" borderId="41" xfId="89" applyNumberFormat="1" applyFont="1" applyFill="1" applyBorder="1" applyAlignment="1" applyProtection="1">
      <alignment horizontal="right" vertical="center" wrapText="1"/>
    </xf>
    <xf numFmtId="49" fontId="17" fillId="8" borderId="40" xfId="89" applyNumberFormat="1" applyFont="1" applyFill="1" applyBorder="1" applyAlignment="1" applyProtection="1">
      <alignment horizontal="right" vertical="center" wrapText="1"/>
    </xf>
    <xf numFmtId="0" fontId="17" fillId="8" borderId="14" xfId="89" applyFont="1" applyFill="1" applyBorder="1" applyAlignment="1" applyProtection="1">
      <alignment horizontal="center" vertical="center" wrapText="1"/>
    </xf>
    <xf numFmtId="0" fontId="17" fillId="8" borderId="16" xfId="89" applyFont="1" applyFill="1" applyBorder="1" applyAlignment="1" applyProtection="1">
      <alignment horizontal="center" vertical="center" wrapText="1"/>
    </xf>
    <xf numFmtId="0" fontId="17" fillId="8" borderId="15" xfId="89" applyFont="1" applyFill="1" applyBorder="1" applyAlignment="1" applyProtection="1">
      <alignment horizontal="center" vertical="center" wrapText="1"/>
    </xf>
    <xf numFmtId="0" fontId="17" fillId="8" borderId="17" xfId="89" applyFont="1" applyFill="1" applyBorder="1" applyAlignment="1" applyProtection="1">
      <alignment horizontal="center" vertical="center" wrapText="1"/>
    </xf>
    <xf numFmtId="0" fontId="32" fillId="0" borderId="45" xfId="205" applyFont="1" applyBorder="1" applyAlignment="1">
      <alignment horizontal="center"/>
    </xf>
    <xf numFmtId="0" fontId="32" fillId="0" borderId="4" xfId="205" applyFont="1" applyBorder="1" applyAlignment="1">
      <alignment horizontal="center"/>
    </xf>
    <xf numFmtId="0" fontId="32" fillId="0" borderId="46" xfId="205" applyFont="1" applyBorder="1" applyAlignment="1">
      <alignment horizontal="center"/>
    </xf>
    <xf numFmtId="0" fontId="34" fillId="11" borderId="35" xfId="205" applyFont="1" applyFill="1" applyBorder="1" applyAlignment="1">
      <alignment horizontal="center" vertical="center" wrapText="1"/>
    </xf>
    <xf numFmtId="0" fontId="34" fillId="11" borderId="36" xfId="205" applyFont="1" applyFill="1" applyBorder="1" applyAlignment="1">
      <alignment horizontal="center" vertical="center" wrapText="1"/>
    </xf>
    <xf numFmtId="0" fontId="34" fillId="11" borderId="37" xfId="205" applyFont="1" applyFill="1" applyBorder="1" applyAlignment="1">
      <alignment horizontal="center" vertical="center" wrapText="1"/>
    </xf>
    <xf numFmtId="0" fontId="34" fillId="11" borderId="38" xfId="205" applyFont="1" applyFill="1" applyBorder="1" applyAlignment="1">
      <alignment horizontal="center" vertical="center" wrapText="1"/>
    </xf>
    <xf numFmtId="0" fontId="34" fillId="11" borderId="0" xfId="205" applyFont="1" applyFill="1" applyBorder="1" applyAlignment="1">
      <alignment horizontal="center" vertical="center" wrapText="1"/>
    </xf>
    <xf numFmtId="0" fontId="34" fillId="11" borderId="39" xfId="205" applyFont="1" applyFill="1" applyBorder="1" applyAlignment="1">
      <alignment horizontal="center" vertical="center" wrapText="1"/>
    </xf>
    <xf numFmtId="0" fontId="34" fillId="11" borderId="44" xfId="205" applyFont="1" applyFill="1" applyBorder="1" applyAlignment="1">
      <alignment horizontal="center" vertical="center" wrapText="1"/>
    </xf>
    <xf numFmtId="0" fontId="34" fillId="11" borderId="34" xfId="205" applyFont="1" applyFill="1" applyBorder="1" applyAlignment="1">
      <alignment horizontal="center" vertical="center" wrapText="1"/>
    </xf>
    <xf numFmtId="0" fontId="34" fillId="11" borderId="43" xfId="205" applyFont="1" applyFill="1" applyBorder="1" applyAlignment="1">
      <alignment horizontal="center" vertical="center" wrapText="1"/>
    </xf>
  </cellXfs>
  <cellStyles count="213">
    <cellStyle name="Millares" xfId="212" builtinId="3"/>
    <cellStyle name="Millares 2" xfId="206"/>
    <cellStyle name="Millares 3" xfId="207"/>
    <cellStyle name="Millares 3 2" xfId="208"/>
    <cellStyle name="Millares 4" xfId="209"/>
    <cellStyle name="Millares 5" xfId="203"/>
    <cellStyle name="Millares 6" xfId="211"/>
    <cellStyle name="Normal" xfId="0" builtinId="0"/>
    <cellStyle name="Normal 10" xfId="89"/>
    <cellStyle name="Normal 100" xfId="99"/>
    <cellStyle name="Normal 101" xfId="100"/>
    <cellStyle name="Normal 102" xfId="101"/>
    <cellStyle name="Normal 103" xfId="102"/>
    <cellStyle name="Normal 104" xfId="103"/>
    <cellStyle name="Normal 105" xfId="104"/>
    <cellStyle name="Normal 106" xfId="105"/>
    <cellStyle name="Normal 107" xfId="106"/>
    <cellStyle name="Normal 108" xfId="107"/>
    <cellStyle name="Normal 109" xfId="108"/>
    <cellStyle name="Normal 11" xfId="90"/>
    <cellStyle name="Normal 110" xfId="109"/>
    <cellStyle name="Normal 111" xfId="110"/>
    <cellStyle name="Normal 112" xfId="111"/>
    <cellStyle name="Normal 113" xfId="112"/>
    <cellStyle name="Normal 114" xfId="113"/>
    <cellStyle name="Normal 115" xfId="114"/>
    <cellStyle name="Normal 116" xfId="115"/>
    <cellStyle name="Normal 117" xfId="116"/>
    <cellStyle name="Normal 118" xfId="117"/>
    <cellStyle name="Normal 119" xfId="118"/>
    <cellStyle name="Normal 12" xfId="91"/>
    <cellStyle name="Normal 120" xfId="119"/>
    <cellStyle name="Normal 121" xfId="120"/>
    <cellStyle name="Normal 122" xfId="121"/>
    <cellStyle name="Normal 123" xfId="122"/>
    <cellStyle name="Normal 124" xfId="123"/>
    <cellStyle name="Normal 125" xfId="124"/>
    <cellStyle name="Normal 126" xfId="125"/>
    <cellStyle name="Normal 127" xfId="126"/>
    <cellStyle name="Normal 128" xfId="127"/>
    <cellStyle name="Normal 129" xfId="128"/>
    <cellStyle name="Normal 13" xfId="92"/>
    <cellStyle name="Normal 130" xfId="129"/>
    <cellStyle name="Normal 131" xfId="130"/>
    <cellStyle name="Normal 132" xfId="131"/>
    <cellStyle name="Normal 133" xfId="132"/>
    <cellStyle name="Normal 134" xfId="133"/>
    <cellStyle name="Normal 135" xfId="134"/>
    <cellStyle name="Normal 136" xfId="135"/>
    <cellStyle name="Normal 137" xfId="136"/>
    <cellStyle name="Normal 138" xfId="137"/>
    <cellStyle name="Normal 139" xfId="138"/>
    <cellStyle name="Normal 14" xfId="93"/>
    <cellStyle name="Normal 140" xfId="139"/>
    <cellStyle name="Normal 141" xfId="140"/>
    <cellStyle name="Normal 142" xfId="141"/>
    <cellStyle name="Normal 143" xfId="142"/>
    <cellStyle name="Normal 144" xfId="143"/>
    <cellStyle name="Normal 145" xfId="144"/>
    <cellStyle name="Normal 146" xfId="145"/>
    <cellStyle name="Normal 147" xfId="146"/>
    <cellStyle name="Normal 148" xfId="147"/>
    <cellStyle name="Normal 149" xfId="148"/>
    <cellStyle name="Normal 15" xfId="94"/>
    <cellStyle name="Normal 150" xfId="149"/>
    <cellStyle name="Normal 151" xfId="150"/>
    <cellStyle name="Normal 152" xfId="151"/>
    <cellStyle name="Normal 153" xfId="152"/>
    <cellStyle name="Normal 154" xfId="153"/>
    <cellStyle name="Normal 155" xfId="154"/>
    <cellStyle name="Normal 156" xfId="155"/>
    <cellStyle name="Normal 157" xfId="156"/>
    <cellStyle name="Normal 158" xfId="157"/>
    <cellStyle name="Normal 159" xfId="158"/>
    <cellStyle name="Normal 16" xfId="9"/>
    <cellStyle name="Normal 160" xfId="159"/>
    <cellStyle name="Normal 161" xfId="160"/>
    <cellStyle name="Normal 162" xfId="161"/>
    <cellStyle name="Normal 163" xfId="162"/>
    <cellStyle name="Normal 164" xfId="163"/>
    <cellStyle name="Normal 165" xfId="164"/>
    <cellStyle name="Normal 166" xfId="165"/>
    <cellStyle name="Normal 167" xfId="166"/>
    <cellStyle name="Normal 168" xfId="167"/>
    <cellStyle name="Normal 169" xfId="168"/>
    <cellStyle name="Normal 17" xfId="10"/>
    <cellStyle name="Normal 170" xfId="169"/>
    <cellStyle name="Normal 171" xfId="170"/>
    <cellStyle name="Normal 172" xfId="171"/>
    <cellStyle name="Normal 173" xfId="172"/>
    <cellStyle name="Normal 174" xfId="173"/>
    <cellStyle name="Normal 175" xfId="174"/>
    <cellStyle name="Normal 176" xfId="175"/>
    <cellStyle name="Normal 177" xfId="176"/>
    <cellStyle name="Normal 178" xfId="177"/>
    <cellStyle name="Normal 179" xfId="178"/>
    <cellStyle name="Normal 18" xfId="11"/>
    <cellStyle name="Normal 180" xfId="179"/>
    <cellStyle name="Normal 181" xfId="180"/>
    <cellStyle name="Normal 182" xfId="181"/>
    <cellStyle name="Normal 183" xfId="182"/>
    <cellStyle name="Normal 184" xfId="183"/>
    <cellStyle name="Normal 185" xfId="184"/>
    <cellStyle name="Normal 186" xfId="185"/>
    <cellStyle name="Normal 187" xfId="186"/>
    <cellStyle name="Normal 188" xfId="187"/>
    <cellStyle name="Normal 189" xfId="188"/>
    <cellStyle name="Normal 19" xfId="12"/>
    <cellStyle name="Normal 190" xfId="189"/>
    <cellStyle name="Normal 193" xfId="190"/>
    <cellStyle name="Normal 194" xfId="191"/>
    <cellStyle name="Normal 195" xfId="192"/>
    <cellStyle name="Normal 196" xfId="193"/>
    <cellStyle name="Normal 197" xfId="194"/>
    <cellStyle name="Normal 198" xfId="195"/>
    <cellStyle name="Normal 199" xfId="196"/>
    <cellStyle name="Normal 2" xfId="1"/>
    <cellStyle name="Normal 20" xfId="13"/>
    <cellStyle name="Normal 200" xfId="197"/>
    <cellStyle name="Normal 201" xfId="198"/>
    <cellStyle name="Normal 202" xfId="199"/>
    <cellStyle name="Normal 203" xfId="200"/>
    <cellStyle name="Normal 204" xfId="201"/>
    <cellStyle name="Normal 206" xfId="202"/>
    <cellStyle name="Normal 21" xfId="14"/>
    <cellStyle name="Normal 22" xfId="15"/>
    <cellStyle name="Normal 23" xfId="16"/>
    <cellStyle name="Normal 24" xfId="17"/>
    <cellStyle name="Normal 25" xfId="18"/>
    <cellStyle name="Normal 26" xfId="19"/>
    <cellStyle name="Normal 27" xfId="95"/>
    <cellStyle name="Normal 28" xfId="20"/>
    <cellStyle name="Normal 29" xfId="21"/>
    <cellStyle name="Normal 3" xfId="2"/>
    <cellStyle name="Normal 30" xfId="22"/>
    <cellStyle name="Normal 31" xfId="23"/>
    <cellStyle name="Normal 32" xfId="24"/>
    <cellStyle name="Normal 33" xfId="25"/>
    <cellStyle name="Normal 34" xfId="26"/>
    <cellStyle name="Normal 35" xfId="27"/>
    <cellStyle name="Normal 36" xfId="28"/>
    <cellStyle name="Normal 37" xfId="29"/>
    <cellStyle name="Normal 38" xfId="30"/>
    <cellStyle name="Normal 39" xfId="31"/>
    <cellStyle name="Normal 4" xfId="3"/>
    <cellStyle name="Normal 4 2" xfId="210"/>
    <cellStyle name="Normal 40" xfId="32"/>
    <cellStyle name="Normal 41" xfId="33"/>
    <cellStyle name="Normal 42" xfId="34"/>
    <cellStyle name="Normal 43" xfId="35"/>
    <cellStyle name="Normal 44" xfId="36"/>
    <cellStyle name="Normal 45" xfId="37"/>
    <cellStyle name="Normal 46" xfId="38"/>
    <cellStyle name="Normal 47" xfId="39"/>
    <cellStyle name="Normal 48" xfId="40"/>
    <cellStyle name="Normal 49" xfId="41"/>
    <cellStyle name="Normal 5" xfId="4"/>
    <cellStyle name="Normal 50" xfId="42"/>
    <cellStyle name="Normal 51" xfId="43"/>
    <cellStyle name="Normal 52" xfId="44"/>
    <cellStyle name="Normal 53" xfId="45"/>
    <cellStyle name="Normal 54" xfId="46"/>
    <cellStyle name="Normal 55" xfId="47"/>
    <cellStyle name="Normal 56" xfId="48"/>
    <cellStyle name="Normal 57" xfId="49"/>
    <cellStyle name="Normal 58" xfId="50"/>
    <cellStyle name="Normal 59" xfId="51"/>
    <cellStyle name="Normal 6" xfId="5"/>
    <cellStyle name="Normal 60" xfId="52"/>
    <cellStyle name="Normal 61" xfId="53"/>
    <cellStyle name="Normal 62" xfId="54"/>
    <cellStyle name="Normal 63" xfId="55"/>
    <cellStyle name="Normal 64" xfId="56"/>
    <cellStyle name="Normal 65" xfId="57"/>
    <cellStyle name="Normal 66" xfId="58"/>
    <cellStyle name="Normal 67" xfId="59"/>
    <cellStyle name="Normal 68" xfId="60"/>
    <cellStyle name="Normal 69" xfId="61"/>
    <cellStyle name="Normal 7" xfId="6"/>
    <cellStyle name="Normal 7 2" xfId="205"/>
    <cellStyle name="Normal 70" xfId="62"/>
    <cellStyle name="Normal 71" xfId="63"/>
    <cellStyle name="Normal 72" xfId="64"/>
    <cellStyle name="Normal 73" xfId="65"/>
    <cellStyle name="Normal 74" xfId="66"/>
    <cellStyle name="Normal 75" xfId="67"/>
    <cellStyle name="Normal 76" xfId="68"/>
    <cellStyle name="Normal 77" xfId="69"/>
    <cellStyle name="Normal 78" xfId="70"/>
    <cellStyle name="Normal 79" xfId="71"/>
    <cellStyle name="Normal 8" xfId="7"/>
    <cellStyle name="Normal 80" xfId="72"/>
    <cellStyle name="Normal 81" xfId="73"/>
    <cellStyle name="Normal 82" xfId="74"/>
    <cellStyle name="Normal 83" xfId="75"/>
    <cellStyle name="Normal 84" xfId="76"/>
    <cellStyle name="Normal 85" xfId="77"/>
    <cellStyle name="Normal 86" xfId="78"/>
    <cellStyle name="Normal 87" xfId="96"/>
    <cellStyle name="Normal 88" xfId="79"/>
    <cellStyle name="Normal 89" xfId="80"/>
    <cellStyle name="Normal 9" xfId="8"/>
    <cellStyle name="Normal 90" xfId="81"/>
    <cellStyle name="Normal 91" xfId="82"/>
    <cellStyle name="Normal 92" xfId="83"/>
    <cellStyle name="Normal 93" xfId="84"/>
    <cellStyle name="Normal 94" xfId="85"/>
    <cellStyle name="Normal 95" xfId="97"/>
    <cellStyle name="Normal 96" xfId="98"/>
    <cellStyle name="Normal 97" xfId="86"/>
    <cellStyle name="Normal 98" xfId="87"/>
    <cellStyle name="Normal 99" xfId="88"/>
    <cellStyle name="Porcentual 2" xfId="204"/>
  </cellStyles>
  <dxfs count="1">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fonso/Downloads/BALANZAS%20ORIGINALES/Balanza%20de%20Comprobacion%20A&#209;O%202015%20COMPLE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de Comprobación"/>
      <sheetName val="Hoja1"/>
    </sheetNames>
    <sheetDataSet>
      <sheetData sheetId="0">
        <row r="2777">
          <cell r="E2777">
            <v>15171.29</v>
          </cell>
        </row>
        <row r="2781">
          <cell r="E2781">
            <v>235400</v>
          </cell>
        </row>
        <row r="2809">
          <cell r="E2809">
            <v>828759.19</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436"/>
  <sheetViews>
    <sheetView zoomScale="70" zoomScaleNormal="70" workbookViewId="0">
      <pane xSplit="2" ySplit="4" topLeftCell="J348" activePane="bottomRight" state="frozen"/>
      <selection pane="topRight" activeCell="D1" sqref="D1"/>
      <selection pane="bottomLeft" activeCell="A5" sqref="A5"/>
      <selection pane="bottomRight" activeCell="M422" sqref="M422"/>
    </sheetView>
  </sheetViews>
  <sheetFormatPr baseColWidth="10" defaultRowHeight="15" x14ac:dyDescent="0.25"/>
  <cols>
    <col min="1" max="1" width="8.85546875" customWidth="1"/>
    <col min="2" max="2" width="145" customWidth="1"/>
    <col min="3" max="3" width="18.5703125" style="1" hidden="1" customWidth="1"/>
    <col min="4" max="4" width="22.42578125" style="1" hidden="1" customWidth="1"/>
    <col min="5" max="5" width="19.85546875" style="1" hidden="1" customWidth="1"/>
    <col min="6" max="9" width="17.5703125" style="1" hidden="1" customWidth="1"/>
    <col min="10" max="10" width="43.42578125" style="1" customWidth="1"/>
    <col min="11" max="11" width="5.28515625" customWidth="1"/>
  </cols>
  <sheetData>
    <row r="1" spans="1:10" ht="26.25" x14ac:dyDescent="0.25">
      <c r="A1" s="121"/>
      <c r="B1" s="122"/>
    </row>
    <row r="2" spans="1:10" ht="26.25" x14ac:dyDescent="0.4">
      <c r="A2" s="123" t="s">
        <v>922</v>
      </c>
      <c r="B2" s="124"/>
      <c r="C2" s="115"/>
      <c r="D2" s="115"/>
      <c r="E2" s="115"/>
      <c r="F2" s="115"/>
      <c r="G2" s="115"/>
      <c r="H2" s="115"/>
      <c r="I2" s="115"/>
      <c r="J2" s="116"/>
    </row>
    <row r="3" spans="1:10" ht="15" customHeight="1" x14ac:dyDescent="0.3">
      <c r="A3" s="125" t="s">
        <v>0</v>
      </c>
      <c r="B3" s="127" t="s">
        <v>1</v>
      </c>
      <c r="C3" s="56"/>
      <c r="D3" s="56"/>
      <c r="E3" s="56"/>
      <c r="F3" s="56"/>
      <c r="G3" s="56"/>
      <c r="H3" s="56"/>
      <c r="I3" s="56"/>
      <c r="J3" s="119" t="s">
        <v>903</v>
      </c>
    </row>
    <row r="4" spans="1:10" ht="43.5" customHeight="1" thickBot="1" x14ac:dyDescent="0.35">
      <c r="A4" s="126"/>
      <c r="B4" s="128"/>
      <c r="C4" s="57">
        <v>2015</v>
      </c>
      <c r="D4" s="58">
        <v>2016</v>
      </c>
      <c r="E4" s="58">
        <v>2017</v>
      </c>
      <c r="F4" s="58">
        <v>2018</v>
      </c>
      <c r="G4" s="59" t="s">
        <v>899</v>
      </c>
      <c r="H4" s="59" t="s">
        <v>900</v>
      </c>
      <c r="I4" s="59" t="s">
        <v>902</v>
      </c>
      <c r="J4" s="120"/>
    </row>
    <row r="5" spans="1:10" ht="19.5" thickTop="1" x14ac:dyDescent="0.25">
      <c r="A5" s="61">
        <v>1000</v>
      </c>
      <c r="B5" s="62" t="s">
        <v>2</v>
      </c>
      <c r="C5" s="60">
        <f>C6+C11+C16+C25+C30+C37+C39</f>
        <v>77571008.469999999</v>
      </c>
      <c r="D5" s="60">
        <f t="shared" ref="D5:J5" si="0">D6+D11+D16+D25+D30+D37+D39</f>
        <v>84586342.320000008</v>
      </c>
      <c r="E5" s="60">
        <f t="shared" si="0"/>
        <v>95382537.219999999</v>
      </c>
      <c r="F5" s="60">
        <f t="shared" si="0"/>
        <v>108534099.11999999</v>
      </c>
      <c r="G5" s="60">
        <v>74609896.620000005</v>
      </c>
      <c r="H5" s="60">
        <f t="shared" si="0"/>
        <v>99479862.159999982</v>
      </c>
      <c r="I5" s="60">
        <f t="shared" si="0"/>
        <v>102464258.02479999</v>
      </c>
      <c r="J5" s="60">
        <f t="shared" si="0"/>
        <v>128730607</v>
      </c>
    </row>
    <row r="6" spans="1:10" ht="18.75" x14ac:dyDescent="0.25">
      <c r="A6" s="63">
        <v>1100</v>
      </c>
      <c r="B6" s="64" t="s">
        <v>3</v>
      </c>
      <c r="C6" s="65">
        <f>SUM(C7:C10)</f>
        <v>53607172.030000001</v>
      </c>
      <c r="D6" s="65">
        <f t="shared" ref="D6:J6" si="1">SUM(D7:D10)</f>
        <v>62712462.649999999</v>
      </c>
      <c r="E6" s="65">
        <f t="shared" si="1"/>
        <v>67331641</v>
      </c>
      <c r="F6" s="65">
        <f t="shared" si="1"/>
        <v>69523066.25</v>
      </c>
      <c r="G6" s="65">
        <v>53847745.439999998</v>
      </c>
      <c r="H6" s="65">
        <f t="shared" si="1"/>
        <v>71796993.919999987</v>
      </c>
      <c r="I6" s="65">
        <f t="shared" si="1"/>
        <v>73950903.737599984</v>
      </c>
      <c r="J6" s="65">
        <f t="shared" si="1"/>
        <v>70186853</v>
      </c>
    </row>
    <row r="7" spans="1:10" ht="18.75" x14ac:dyDescent="0.25">
      <c r="A7" s="66">
        <v>111</v>
      </c>
      <c r="B7" s="67" t="s">
        <v>4</v>
      </c>
      <c r="C7" s="18">
        <v>3546545</v>
      </c>
      <c r="D7" s="18">
        <v>3649440</v>
      </c>
      <c r="E7" s="18">
        <v>3641950</v>
      </c>
      <c r="F7" s="18">
        <v>3877728</v>
      </c>
      <c r="G7" s="18">
        <v>3007782</v>
      </c>
      <c r="H7" s="18">
        <f>G7/9*12</f>
        <v>4010376</v>
      </c>
      <c r="I7" s="18">
        <f>H7*1.03</f>
        <v>4130687.2800000003</v>
      </c>
      <c r="J7" s="18">
        <v>4157335</v>
      </c>
    </row>
    <row r="8" spans="1:10" ht="18.75" x14ac:dyDescent="0.25">
      <c r="A8" s="66">
        <v>112</v>
      </c>
      <c r="B8" s="68" t="s">
        <v>5</v>
      </c>
      <c r="C8" s="18">
        <v>0</v>
      </c>
      <c r="D8" s="18">
        <v>0</v>
      </c>
      <c r="E8" s="18">
        <v>0</v>
      </c>
      <c r="F8" s="18">
        <v>0</v>
      </c>
      <c r="G8" s="18">
        <v>0</v>
      </c>
      <c r="H8" s="18">
        <f t="shared" ref="H8:H10" si="2">G8/9*12</f>
        <v>0</v>
      </c>
      <c r="I8" s="18">
        <f t="shared" ref="I8:I10" si="3">H8*1.03</f>
        <v>0</v>
      </c>
      <c r="J8" s="18">
        <v>0</v>
      </c>
    </row>
    <row r="9" spans="1:10" ht="18.75" x14ac:dyDescent="0.25">
      <c r="A9" s="66">
        <v>113</v>
      </c>
      <c r="B9" s="68" t="s">
        <v>6</v>
      </c>
      <c r="C9" s="18">
        <v>50060627.030000001</v>
      </c>
      <c r="D9" s="18">
        <v>59063022.649999999</v>
      </c>
      <c r="E9" s="18">
        <v>63689691</v>
      </c>
      <c r="F9" s="18">
        <v>65645338.25</v>
      </c>
      <c r="G9" s="18">
        <v>50839963.439999998</v>
      </c>
      <c r="H9" s="18">
        <f t="shared" si="2"/>
        <v>67786617.919999987</v>
      </c>
      <c r="I9" s="18">
        <f t="shared" si="3"/>
        <v>69820216.457599983</v>
      </c>
      <c r="J9" s="18">
        <v>66029518</v>
      </c>
    </row>
    <row r="10" spans="1:10" ht="18.75" x14ac:dyDescent="0.25">
      <c r="A10" s="66">
        <v>114</v>
      </c>
      <c r="B10" s="68" t="s">
        <v>7</v>
      </c>
      <c r="C10" s="18">
        <v>0</v>
      </c>
      <c r="D10" s="18">
        <v>0</v>
      </c>
      <c r="E10" s="18">
        <v>0</v>
      </c>
      <c r="F10" s="18">
        <v>0</v>
      </c>
      <c r="G10" s="18">
        <v>0</v>
      </c>
      <c r="H10" s="18">
        <f t="shared" si="2"/>
        <v>0</v>
      </c>
      <c r="I10" s="18">
        <f t="shared" si="3"/>
        <v>0</v>
      </c>
      <c r="J10" s="18">
        <v>0</v>
      </c>
    </row>
    <row r="11" spans="1:10" ht="18.75" x14ac:dyDescent="0.25">
      <c r="A11" s="63">
        <v>1200</v>
      </c>
      <c r="B11" s="64" t="s">
        <v>8</v>
      </c>
      <c r="C11" s="65">
        <f>SUM(C12:C15)</f>
        <v>11825303.66</v>
      </c>
      <c r="D11" s="65">
        <f t="shared" ref="D11:J11" si="4">SUM(D12:D15)</f>
        <v>8796398</v>
      </c>
      <c r="E11" s="65">
        <f t="shared" si="4"/>
        <v>11626611.07</v>
      </c>
      <c r="F11" s="65">
        <f t="shared" si="4"/>
        <v>21243536.670000002</v>
      </c>
      <c r="G11" s="65">
        <v>18336120.029999997</v>
      </c>
      <c r="H11" s="65">
        <f t="shared" si="4"/>
        <v>24448160.039999995</v>
      </c>
      <c r="I11" s="65">
        <f t="shared" si="4"/>
        <v>25181604.841199994</v>
      </c>
      <c r="J11" s="65">
        <f t="shared" si="4"/>
        <v>28514396</v>
      </c>
    </row>
    <row r="12" spans="1:10" ht="18.75" x14ac:dyDescent="0.25">
      <c r="A12" s="66">
        <v>121</v>
      </c>
      <c r="B12" s="68" t="s">
        <v>9</v>
      </c>
      <c r="C12" s="69">
        <v>-2700</v>
      </c>
      <c r="D12" s="18">
        <v>0</v>
      </c>
      <c r="E12" s="18">
        <v>0</v>
      </c>
      <c r="F12" s="18">
        <v>493</v>
      </c>
      <c r="G12" s="18">
        <v>0</v>
      </c>
      <c r="H12" s="18">
        <f>G12/9*12</f>
        <v>0</v>
      </c>
      <c r="I12" s="18">
        <f t="shared" ref="I12:I15" si="5">H12*1.03</f>
        <v>0</v>
      </c>
      <c r="J12" s="18">
        <v>0</v>
      </c>
    </row>
    <row r="13" spans="1:10" ht="18.75" x14ac:dyDescent="0.25">
      <c r="A13" s="66">
        <v>122</v>
      </c>
      <c r="B13" s="68" t="s">
        <v>10</v>
      </c>
      <c r="C13" s="18">
        <v>11828003.66</v>
      </c>
      <c r="D13" s="18">
        <v>8796398</v>
      </c>
      <c r="E13" s="18">
        <v>11626611.07</v>
      </c>
      <c r="F13" s="18">
        <v>21243043.670000002</v>
      </c>
      <c r="G13" s="18">
        <v>18336120.029999997</v>
      </c>
      <c r="H13" s="18">
        <f t="shared" ref="H13:H15" si="6">G13/9*12</f>
        <v>24448160.039999995</v>
      </c>
      <c r="I13" s="18">
        <f t="shared" si="5"/>
        <v>25181604.841199994</v>
      </c>
      <c r="J13" s="18">
        <v>28514396</v>
      </c>
    </row>
    <row r="14" spans="1:10" ht="18.75" x14ac:dyDescent="0.25">
      <c r="A14" s="66">
        <v>123</v>
      </c>
      <c r="B14" s="68" t="s">
        <v>11</v>
      </c>
      <c r="C14" s="18">
        <v>0</v>
      </c>
      <c r="D14" s="18">
        <v>0</v>
      </c>
      <c r="E14" s="18">
        <v>0</v>
      </c>
      <c r="F14" s="18">
        <v>0</v>
      </c>
      <c r="G14" s="18">
        <v>0</v>
      </c>
      <c r="H14" s="18">
        <f t="shared" si="6"/>
        <v>0</v>
      </c>
      <c r="I14" s="18">
        <f t="shared" si="5"/>
        <v>0</v>
      </c>
      <c r="J14" s="18">
        <v>0</v>
      </c>
    </row>
    <row r="15" spans="1:10" ht="18.75" x14ac:dyDescent="0.25">
      <c r="A15" s="66">
        <v>124</v>
      </c>
      <c r="B15" s="68" t="s">
        <v>12</v>
      </c>
      <c r="C15" s="18">
        <v>0</v>
      </c>
      <c r="D15" s="18">
        <v>0</v>
      </c>
      <c r="E15" s="18">
        <v>0</v>
      </c>
      <c r="F15" s="18">
        <v>0</v>
      </c>
      <c r="G15" s="18">
        <v>0</v>
      </c>
      <c r="H15" s="18">
        <f t="shared" si="6"/>
        <v>0</v>
      </c>
      <c r="I15" s="18">
        <f t="shared" si="5"/>
        <v>0</v>
      </c>
      <c r="J15" s="18">
        <v>0</v>
      </c>
    </row>
    <row r="16" spans="1:10" ht="18.75" x14ac:dyDescent="0.25">
      <c r="A16" s="63">
        <v>1300</v>
      </c>
      <c r="B16" s="64" t="s">
        <v>13</v>
      </c>
      <c r="C16" s="65">
        <f>SUM(C17:C24)</f>
        <v>9465540.5</v>
      </c>
      <c r="D16" s="65">
        <f t="shared" ref="D16:J16" si="7">SUM(D17:D24)</f>
        <v>9949853.5600000005</v>
      </c>
      <c r="E16" s="65">
        <f t="shared" si="7"/>
        <v>12033848.060000001</v>
      </c>
      <c r="F16" s="65">
        <f t="shared" si="7"/>
        <v>13630584.99</v>
      </c>
      <c r="G16" s="65">
        <v>972707.17999999993</v>
      </c>
      <c r="H16" s="65">
        <f t="shared" si="7"/>
        <v>1296942.9066666667</v>
      </c>
      <c r="I16" s="65">
        <f t="shared" si="7"/>
        <v>1335851.1938666666</v>
      </c>
      <c r="J16" s="65">
        <f t="shared" si="7"/>
        <v>15279358</v>
      </c>
    </row>
    <row r="17" spans="1:10" ht="18.75" x14ac:dyDescent="0.25">
      <c r="A17" s="66">
        <v>131</v>
      </c>
      <c r="B17" s="68" t="s">
        <v>14</v>
      </c>
      <c r="C17" s="18">
        <v>0</v>
      </c>
      <c r="D17" s="18">
        <v>0</v>
      </c>
      <c r="E17" s="18">
        <v>0</v>
      </c>
      <c r="F17" s="18">
        <v>0</v>
      </c>
      <c r="G17" s="18">
        <v>0</v>
      </c>
      <c r="H17" s="18">
        <f>G17/9*12</f>
        <v>0</v>
      </c>
      <c r="I17" s="18">
        <f t="shared" ref="I17:I24" si="8">H17*1.03</f>
        <v>0</v>
      </c>
      <c r="J17" s="18">
        <v>0</v>
      </c>
    </row>
    <row r="18" spans="1:10" ht="18.75" x14ac:dyDescent="0.25">
      <c r="A18" s="66">
        <v>132</v>
      </c>
      <c r="B18" s="68" t="s">
        <v>15</v>
      </c>
      <c r="C18" s="18">
        <v>8376407.5</v>
      </c>
      <c r="D18" s="18">
        <v>9701229.5600000005</v>
      </c>
      <c r="E18" s="18">
        <v>11898201.060000001</v>
      </c>
      <c r="F18" s="18">
        <v>13562572.99</v>
      </c>
      <c r="G18" s="18">
        <v>895081.83</v>
      </c>
      <c r="H18" s="18">
        <f t="shared" ref="H18:H24" si="9">G18/9*12</f>
        <v>1193442.44</v>
      </c>
      <c r="I18" s="18">
        <f t="shared" si="8"/>
        <v>1229245.7131999999</v>
      </c>
      <c r="J18" s="18">
        <v>15079358</v>
      </c>
    </row>
    <row r="19" spans="1:10" ht="18.75" x14ac:dyDescent="0.25">
      <c r="A19" s="66">
        <v>133</v>
      </c>
      <c r="B19" s="68" t="s">
        <v>16</v>
      </c>
      <c r="C19" s="18">
        <v>1089133</v>
      </c>
      <c r="D19" s="18">
        <v>248624</v>
      </c>
      <c r="E19" s="18">
        <v>135647</v>
      </c>
      <c r="F19" s="18">
        <v>68012</v>
      </c>
      <c r="G19" s="18">
        <v>77625.350000000006</v>
      </c>
      <c r="H19" s="18">
        <f t="shared" si="9"/>
        <v>103500.46666666667</v>
      </c>
      <c r="I19" s="18">
        <f t="shared" si="8"/>
        <v>106605.48066666668</v>
      </c>
      <c r="J19" s="18">
        <v>200000</v>
      </c>
    </row>
    <row r="20" spans="1:10" ht="18.75" x14ac:dyDescent="0.25">
      <c r="A20" s="66">
        <v>134</v>
      </c>
      <c r="B20" s="68" t="s">
        <v>17</v>
      </c>
      <c r="C20" s="18">
        <v>0</v>
      </c>
      <c r="D20" s="18">
        <v>0</v>
      </c>
      <c r="E20" s="18">
        <v>0</v>
      </c>
      <c r="F20" s="18">
        <v>0</v>
      </c>
      <c r="G20" s="18">
        <v>0</v>
      </c>
      <c r="H20" s="18">
        <f t="shared" si="9"/>
        <v>0</v>
      </c>
      <c r="I20" s="18">
        <f t="shared" si="8"/>
        <v>0</v>
      </c>
      <c r="J20" s="18">
        <v>0</v>
      </c>
    </row>
    <row r="21" spans="1:10" ht="18.75" x14ac:dyDescent="0.25">
      <c r="A21" s="66">
        <v>135</v>
      </c>
      <c r="B21" s="68" t="s">
        <v>18</v>
      </c>
      <c r="C21" s="18">
        <v>0</v>
      </c>
      <c r="D21" s="18">
        <v>0</v>
      </c>
      <c r="E21" s="18">
        <v>0</v>
      </c>
      <c r="F21" s="18">
        <v>0</v>
      </c>
      <c r="G21" s="18">
        <v>0</v>
      </c>
      <c r="H21" s="18">
        <f t="shared" si="9"/>
        <v>0</v>
      </c>
      <c r="I21" s="18">
        <f t="shared" si="8"/>
        <v>0</v>
      </c>
      <c r="J21" s="18">
        <v>0</v>
      </c>
    </row>
    <row r="22" spans="1:10" ht="18.75" x14ac:dyDescent="0.25">
      <c r="A22" s="66">
        <v>136</v>
      </c>
      <c r="B22" s="68" t="s">
        <v>19</v>
      </c>
      <c r="C22" s="18">
        <v>0</v>
      </c>
      <c r="D22" s="18">
        <v>0</v>
      </c>
      <c r="E22" s="18">
        <v>0</v>
      </c>
      <c r="F22" s="18">
        <v>0</v>
      </c>
      <c r="G22" s="18">
        <v>0</v>
      </c>
      <c r="H22" s="18">
        <f t="shared" si="9"/>
        <v>0</v>
      </c>
      <c r="I22" s="18">
        <f t="shared" si="8"/>
        <v>0</v>
      </c>
      <c r="J22" s="18">
        <v>0</v>
      </c>
    </row>
    <row r="23" spans="1:10" ht="18.75" x14ac:dyDescent="0.25">
      <c r="A23" s="66">
        <v>137</v>
      </c>
      <c r="B23" s="68" t="s">
        <v>20</v>
      </c>
      <c r="C23" s="18">
        <v>0</v>
      </c>
      <c r="D23" s="18">
        <v>0</v>
      </c>
      <c r="E23" s="18">
        <v>0</v>
      </c>
      <c r="F23" s="18">
        <v>0</v>
      </c>
      <c r="G23" s="18">
        <v>0</v>
      </c>
      <c r="H23" s="18">
        <f t="shared" si="9"/>
        <v>0</v>
      </c>
      <c r="I23" s="18">
        <f t="shared" si="8"/>
        <v>0</v>
      </c>
      <c r="J23" s="18">
        <v>0</v>
      </c>
    </row>
    <row r="24" spans="1:10" ht="18.75" x14ac:dyDescent="0.25">
      <c r="A24" s="66">
        <v>138</v>
      </c>
      <c r="B24" s="68" t="s">
        <v>21</v>
      </c>
      <c r="C24" s="18">
        <v>0</v>
      </c>
      <c r="D24" s="18">
        <v>0</v>
      </c>
      <c r="E24" s="18">
        <v>0</v>
      </c>
      <c r="F24" s="18">
        <v>0</v>
      </c>
      <c r="G24" s="18">
        <v>0</v>
      </c>
      <c r="H24" s="18">
        <f t="shared" si="9"/>
        <v>0</v>
      </c>
      <c r="I24" s="18">
        <f t="shared" si="8"/>
        <v>0</v>
      </c>
      <c r="J24" s="18">
        <v>0</v>
      </c>
    </row>
    <row r="25" spans="1:10" ht="18.75" x14ac:dyDescent="0.25">
      <c r="A25" s="63">
        <v>1400</v>
      </c>
      <c r="B25" s="64" t="s">
        <v>22</v>
      </c>
      <c r="C25" s="65">
        <f>SUM(C26:C29)</f>
        <v>0</v>
      </c>
      <c r="D25" s="65">
        <f t="shared" ref="D25:J25" si="10">SUM(D26:D29)</f>
        <v>0</v>
      </c>
      <c r="E25" s="65">
        <f t="shared" si="10"/>
        <v>0</v>
      </c>
      <c r="F25" s="65">
        <f t="shared" si="10"/>
        <v>0</v>
      </c>
      <c r="G25" s="65">
        <v>0</v>
      </c>
      <c r="H25" s="65">
        <f t="shared" si="10"/>
        <v>0</v>
      </c>
      <c r="I25" s="65">
        <f t="shared" si="10"/>
        <v>0</v>
      </c>
      <c r="J25" s="65">
        <f t="shared" si="10"/>
        <v>0</v>
      </c>
    </row>
    <row r="26" spans="1:10" ht="18.75" x14ac:dyDescent="0.25">
      <c r="A26" s="66">
        <v>141</v>
      </c>
      <c r="B26" s="68" t="s">
        <v>23</v>
      </c>
      <c r="C26" s="18">
        <v>0</v>
      </c>
      <c r="D26" s="18">
        <v>0</v>
      </c>
      <c r="E26" s="18">
        <v>0</v>
      </c>
      <c r="F26" s="18">
        <v>0</v>
      </c>
      <c r="G26" s="18">
        <v>0</v>
      </c>
      <c r="H26" s="18">
        <v>0</v>
      </c>
      <c r="I26" s="18">
        <f>H26*1.04</f>
        <v>0</v>
      </c>
      <c r="J26" s="18">
        <f>I26*1.04</f>
        <v>0</v>
      </c>
    </row>
    <row r="27" spans="1:10" ht="18.75" x14ac:dyDescent="0.25">
      <c r="A27" s="66">
        <v>142</v>
      </c>
      <c r="B27" s="68" t="s">
        <v>24</v>
      </c>
      <c r="C27" s="18">
        <v>0</v>
      </c>
      <c r="D27" s="18">
        <v>0</v>
      </c>
      <c r="E27" s="18">
        <v>0</v>
      </c>
      <c r="F27" s="18">
        <v>0</v>
      </c>
      <c r="G27" s="18">
        <v>0</v>
      </c>
      <c r="H27" s="18">
        <v>0</v>
      </c>
      <c r="I27" s="18">
        <f t="shared" ref="I27:J29" si="11">H27*1.04</f>
        <v>0</v>
      </c>
      <c r="J27" s="18">
        <f t="shared" si="11"/>
        <v>0</v>
      </c>
    </row>
    <row r="28" spans="1:10" ht="18.75" x14ac:dyDescent="0.25">
      <c r="A28" s="66">
        <v>143</v>
      </c>
      <c r="B28" s="68" t="s">
        <v>25</v>
      </c>
      <c r="C28" s="18">
        <v>0</v>
      </c>
      <c r="D28" s="18">
        <v>0</v>
      </c>
      <c r="E28" s="18">
        <v>0</v>
      </c>
      <c r="F28" s="18">
        <v>0</v>
      </c>
      <c r="G28" s="18">
        <v>0</v>
      </c>
      <c r="H28" s="18">
        <v>0</v>
      </c>
      <c r="I28" s="18">
        <f t="shared" si="11"/>
        <v>0</v>
      </c>
      <c r="J28" s="18">
        <f t="shared" si="11"/>
        <v>0</v>
      </c>
    </row>
    <row r="29" spans="1:10" ht="18.75" x14ac:dyDescent="0.25">
      <c r="A29" s="66">
        <v>144</v>
      </c>
      <c r="B29" s="68" t="s">
        <v>26</v>
      </c>
      <c r="C29" s="18">
        <v>0</v>
      </c>
      <c r="D29" s="18">
        <v>0</v>
      </c>
      <c r="E29" s="18">
        <v>0</v>
      </c>
      <c r="F29" s="18">
        <v>0</v>
      </c>
      <c r="G29" s="18">
        <v>0</v>
      </c>
      <c r="H29" s="18">
        <v>0</v>
      </c>
      <c r="I29" s="18">
        <f t="shared" si="11"/>
        <v>0</v>
      </c>
      <c r="J29" s="18">
        <f t="shared" si="11"/>
        <v>0</v>
      </c>
    </row>
    <row r="30" spans="1:10" ht="18.75" x14ac:dyDescent="0.25">
      <c r="A30" s="63">
        <v>1500</v>
      </c>
      <c r="B30" s="64" t="s">
        <v>27</v>
      </c>
      <c r="C30" s="65">
        <f>SUM(C31:C36)</f>
        <v>2672992.2800000003</v>
      </c>
      <c r="D30" s="65">
        <f t="shared" ref="D30:J30" si="12">SUM(D31:D36)</f>
        <v>3127628.11</v>
      </c>
      <c r="E30" s="65">
        <f t="shared" si="12"/>
        <v>4390437.09</v>
      </c>
      <c r="F30" s="65">
        <f t="shared" si="12"/>
        <v>4136911.21</v>
      </c>
      <c r="G30" s="65">
        <v>1453323.97</v>
      </c>
      <c r="H30" s="65">
        <f t="shared" si="12"/>
        <v>1937765.293333333</v>
      </c>
      <c r="I30" s="65">
        <f t="shared" si="12"/>
        <v>1995898.2521333331</v>
      </c>
      <c r="J30" s="65">
        <f t="shared" si="12"/>
        <v>2900000</v>
      </c>
    </row>
    <row r="31" spans="1:10" ht="18.75" x14ac:dyDescent="0.25">
      <c r="A31" s="66">
        <v>151</v>
      </c>
      <c r="B31" s="68" t="s">
        <v>28</v>
      </c>
      <c r="C31" s="18">
        <v>0</v>
      </c>
      <c r="D31" s="18">
        <v>0</v>
      </c>
      <c r="E31" s="18">
        <v>0</v>
      </c>
      <c r="F31" s="18">
        <v>0</v>
      </c>
      <c r="G31" s="18">
        <v>0</v>
      </c>
      <c r="H31" s="18">
        <f t="shared" ref="H31:H36" si="13">G31/9*12</f>
        <v>0</v>
      </c>
      <c r="I31" s="18">
        <f t="shared" ref="I31:I36" si="14">H31*1.03</f>
        <v>0</v>
      </c>
      <c r="J31" s="18">
        <v>0</v>
      </c>
    </row>
    <row r="32" spans="1:10" ht="18.75" x14ac:dyDescent="0.25">
      <c r="A32" s="66">
        <v>152</v>
      </c>
      <c r="B32" s="68" t="s">
        <v>29</v>
      </c>
      <c r="C32" s="18">
        <v>1593661.8</v>
      </c>
      <c r="D32" s="18">
        <v>660268</v>
      </c>
      <c r="E32" s="18">
        <v>619575</v>
      </c>
      <c r="F32" s="18">
        <v>699299.12</v>
      </c>
      <c r="G32" s="18">
        <v>321687.66000000003</v>
      </c>
      <c r="H32" s="18">
        <f t="shared" si="13"/>
        <v>428916.88</v>
      </c>
      <c r="I32" s="18">
        <f t="shared" si="14"/>
        <v>441784.38640000002</v>
      </c>
      <c r="J32" s="18">
        <v>500000</v>
      </c>
    </row>
    <row r="33" spans="1:10" ht="18.75" x14ac:dyDescent="0.25">
      <c r="A33" s="66">
        <v>153</v>
      </c>
      <c r="B33" s="68" t="s">
        <v>30</v>
      </c>
      <c r="C33" s="18">
        <v>0</v>
      </c>
      <c r="D33" s="18">
        <v>0</v>
      </c>
      <c r="E33" s="18">
        <v>0</v>
      </c>
      <c r="F33" s="18">
        <v>0</v>
      </c>
      <c r="G33" s="18">
        <v>0</v>
      </c>
      <c r="H33" s="18">
        <f t="shared" si="13"/>
        <v>0</v>
      </c>
      <c r="I33" s="18">
        <f t="shared" si="14"/>
        <v>0</v>
      </c>
      <c r="J33" s="18">
        <v>0</v>
      </c>
    </row>
    <row r="34" spans="1:10" ht="18.75" x14ac:dyDescent="0.25">
      <c r="A34" s="66">
        <v>154</v>
      </c>
      <c r="B34" s="68" t="s">
        <v>31</v>
      </c>
      <c r="C34" s="18">
        <v>0</v>
      </c>
      <c r="D34" s="18">
        <v>0</v>
      </c>
      <c r="E34" s="18">
        <v>0</v>
      </c>
      <c r="F34" s="18">
        <v>0</v>
      </c>
      <c r="G34" s="18">
        <v>0</v>
      </c>
      <c r="H34" s="18">
        <f t="shared" si="13"/>
        <v>0</v>
      </c>
      <c r="I34" s="18">
        <f t="shared" si="14"/>
        <v>0</v>
      </c>
      <c r="J34" s="18">
        <v>0</v>
      </c>
    </row>
    <row r="35" spans="1:10" ht="18.75" x14ac:dyDescent="0.25">
      <c r="A35" s="66">
        <v>155</v>
      </c>
      <c r="B35" s="68" t="s">
        <v>32</v>
      </c>
      <c r="C35" s="18">
        <v>0</v>
      </c>
      <c r="D35" s="18">
        <v>0</v>
      </c>
      <c r="E35" s="18">
        <v>0</v>
      </c>
      <c r="F35" s="18">
        <v>0</v>
      </c>
      <c r="G35" s="18">
        <v>0</v>
      </c>
      <c r="H35" s="18">
        <f t="shared" si="13"/>
        <v>0</v>
      </c>
      <c r="I35" s="18">
        <f t="shared" si="14"/>
        <v>0</v>
      </c>
      <c r="J35" s="18">
        <v>0</v>
      </c>
    </row>
    <row r="36" spans="1:10" ht="18.75" x14ac:dyDescent="0.25">
      <c r="A36" s="66">
        <v>159</v>
      </c>
      <c r="B36" s="68" t="s">
        <v>33</v>
      </c>
      <c r="C36" s="18">
        <f>'[1]Balanza de Comprobación'!$E$2777+'[1]Balanza de Comprobación'!$E$2781+'[1]Balanza de Comprobación'!$E$2809</f>
        <v>1079330.48</v>
      </c>
      <c r="D36" s="18">
        <v>2467360.11</v>
      </c>
      <c r="E36" s="18">
        <v>3770862.09</v>
      </c>
      <c r="F36" s="18">
        <v>3437612.09</v>
      </c>
      <c r="G36" s="18">
        <v>1131636.3099999998</v>
      </c>
      <c r="H36" s="18">
        <f t="shared" si="13"/>
        <v>1508848.4133333331</v>
      </c>
      <c r="I36" s="18">
        <f t="shared" si="14"/>
        <v>1554113.8657333332</v>
      </c>
      <c r="J36" s="18">
        <v>2400000</v>
      </c>
    </row>
    <row r="37" spans="1:10" ht="18.75" x14ac:dyDescent="0.25">
      <c r="A37" s="63">
        <v>1600</v>
      </c>
      <c r="B37" s="70" t="s">
        <v>34</v>
      </c>
      <c r="C37" s="65">
        <f>C38</f>
        <v>0</v>
      </c>
      <c r="D37" s="65">
        <f t="shared" ref="D37:J37" si="15">D38</f>
        <v>0</v>
      </c>
      <c r="E37" s="65">
        <f t="shared" si="15"/>
        <v>0</v>
      </c>
      <c r="F37" s="65">
        <f t="shared" si="15"/>
        <v>0</v>
      </c>
      <c r="G37" s="65">
        <v>0</v>
      </c>
      <c r="H37" s="65">
        <f t="shared" si="15"/>
        <v>0</v>
      </c>
      <c r="I37" s="65">
        <f t="shared" si="15"/>
        <v>0</v>
      </c>
      <c r="J37" s="65">
        <f t="shared" si="15"/>
        <v>0</v>
      </c>
    </row>
    <row r="38" spans="1:10" ht="18.75" x14ac:dyDescent="0.25">
      <c r="A38" s="66">
        <v>161</v>
      </c>
      <c r="B38" s="68" t="s">
        <v>35</v>
      </c>
      <c r="C38" s="18">
        <v>0</v>
      </c>
      <c r="D38" s="18">
        <v>0</v>
      </c>
      <c r="E38" s="18">
        <v>0</v>
      </c>
      <c r="F38" s="18">
        <v>0</v>
      </c>
      <c r="G38" s="18">
        <v>0</v>
      </c>
      <c r="H38" s="18">
        <v>0</v>
      </c>
      <c r="I38" s="18">
        <f>H38*1.04</f>
        <v>0</v>
      </c>
      <c r="J38" s="18">
        <f>I38*1.04</f>
        <v>0</v>
      </c>
    </row>
    <row r="39" spans="1:10" ht="18.75" x14ac:dyDescent="0.25">
      <c r="A39" s="71">
        <v>1700</v>
      </c>
      <c r="B39" s="64" t="s">
        <v>36</v>
      </c>
      <c r="C39" s="72">
        <f>SUM(C40:C41)</f>
        <v>0</v>
      </c>
      <c r="D39" s="72">
        <f t="shared" ref="D39:J39" si="16">SUM(D40:D41)</f>
        <v>0</v>
      </c>
      <c r="E39" s="72">
        <f t="shared" si="16"/>
        <v>0</v>
      </c>
      <c r="F39" s="72">
        <f t="shared" si="16"/>
        <v>0</v>
      </c>
      <c r="G39" s="72">
        <v>0</v>
      </c>
      <c r="H39" s="72">
        <f t="shared" si="16"/>
        <v>0</v>
      </c>
      <c r="I39" s="72">
        <f t="shared" si="16"/>
        <v>0</v>
      </c>
      <c r="J39" s="72">
        <f t="shared" si="16"/>
        <v>11850000</v>
      </c>
    </row>
    <row r="40" spans="1:10" ht="18.75" x14ac:dyDescent="0.25">
      <c r="A40" s="66">
        <v>171</v>
      </c>
      <c r="B40" s="68" t="s">
        <v>37</v>
      </c>
      <c r="C40" s="18">
        <v>0</v>
      </c>
      <c r="D40" s="18">
        <v>0</v>
      </c>
      <c r="E40" s="18">
        <v>0</v>
      </c>
      <c r="F40" s="18">
        <v>0</v>
      </c>
      <c r="G40" s="18">
        <v>0</v>
      </c>
      <c r="H40" s="18">
        <v>0</v>
      </c>
      <c r="I40" s="18">
        <f>H40*1.04</f>
        <v>0</v>
      </c>
      <c r="J40" s="18">
        <v>11850000</v>
      </c>
    </row>
    <row r="41" spans="1:10" ht="18.75" x14ac:dyDescent="0.25">
      <c r="A41" s="66">
        <v>172</v>
      </c>
      <c r="B41" s="68" t="s">
        <v>38</v>
      </c>
      <c r="C41" s="18">
        <v>0</v>
      </c>
      <c r="D41" s="18">
        <v>0</v>
      </c>
      <c r="E41" s="18">
        <v>0</v>
      </c>
      <c r="F41" s="18">
        <v>0</v>
      </c>
      <c r="G41" s="18">
        <v>0</v>
      </c>
      <c r="H41" s="18">
        <v>0</v>
      </c>
      <c r="I41" s="18">
        <f>H41*1.04</f>
        <v>0</v>
      </c>
      <c r="J41" s="18">
        <f>I41*1.04</f>
        <v>0</v>
      </c>
    </row>
    <row r="42" spans="1:10" ht="18.75" x14ac:dyDescent="0.25">
      <c r="A42" s="61">
        <v>2000</v>
      </c>
      <c r="B42" s="62" t="s">
        <v>39</v>
      </c>
      <c r="C42" s="60">
        <f>C43+C52+C56+C66+C76+C84+C87+C93+C97</f>
        <v>23844561.940000001</v>
      </c>
      <c r="D42" s="60">
        <f t="shared" ref="D42:J42" si="17">D43+D52+D56+D66+D76+D84+D87+D93+D97</f>
        <v>31579615.789999999</v>
      </c>
      <c r="E42" s="60">
        <f t="shared" si="17"/>
        <v>36727319.649999999</v>
      </c>
      <c r="F42" s="60">
        <f t="shared" si="17"/>
        <v>36518419.5</v>
      </c>
      <c r="G42" s="60">
        <v>32589914.75</v>
      </c>
      <c r="H42" s="60">
        <f t="shared" si="17"/>
        <v>43453219.666666664</v>
      </c>
      <c r="I42" s="60">
        <f t="shared" si="17"/>
        <v>44756816.256666668</v>
      </c>
      <c r="J42" s="60">
        <f t="shared" si="17"/>
        <v>42082000</v>
      </c>
    </row>
    <row r="43" spans="1:10" ht="18.75" x14ac:dyDescent="0.25">
      <c r="A43" s="63">
        <v>2100</v>
      </c>
      <c r="B43" s="64" t="s">
        <v>40</v>
      </c>
      <c r="C43" s="65">
        <f>SUM(C44:C51)</f>
        <v>1078381.25</v>
      </c>
      <c r="D43" s="65">
        <f t="shared" ref="D43:J43" si="18">SUM(D44:D51)</f>
        <v>1693102.6900000002</v>
      </c>
      <c r="E43" s="65">
        <f t="shared" si="18"/>
        <v>3010537.2399999998</v>
      </c>
      <c r="F43" s="65">
        <f t="shared" si="18"/>
        <v>1598825.19</v>
      </c>
      <c r="G43" s="65">
        <v>1482675.83</v>
      </c>
      <c r="H43" s="65">
        <f t="shared" si="18"/>
        <v>1976901.1066666667</v>
      </c>
      <c r="I43" s="65">
        <f t="shared" si="18"/>
        <v>2036208.1398666669</v>
      </c>
      <c r="J43" s="65">
        <f t="shared" si="18"/>
        <v>2088000</v>
      </c>
    </row>
    <row r="44" spans="1:10" ht="18.75" x14ac:dyDescent="0.25">
      <c r="A44" s="66">
        <v>211</v>
      </c>
      <c r="B44" s="68" t="s">
        <v>41</v>
      </c>
      <c r="C44" s="18">
        <v>385928.51</v>
      </c>
      <c r="D44" s="18">
        <v>648343.34</v>
      </c>
      <c r="E44" s="18">
        <v>1918743.69</v>
      </c>
      <c r="F44" s="18">
        <v>725131.25</v>
      </c>
      <c r="G44" s="18">
        <v>708825.39</v>
      </c>
      <c r="H44" s="18">
        <f t="shared" ref="H44:H55" si="19">G44/9*12</f>
        <v>945100.52</v>
      </c>
      <c r="I44" s="18">
        <f t="shared" ref="I44:I51" si="20">H44*1.03</f>
        <v>973453.53560000006</v>
      </c>
      <c r="J44" s="18">
        <v>1000000</v>
      </c>
    </row>
    <row r="45" spans="1:10" ht="18.75" x14ac:dyDescent="0.25">
      <c r="A45" s="66">
        <v>212</v>
      </c>
      <c r="B45" s="68" t="s">
        <v>42</v>
      </c>
      <c r="C45" s="18">
        <v>10280.23</v>
      </c>
      <c r="D45" s="18">
        <v>0</v>
      </c>
      <c r="E45" s="18">
        <v>0</v>
      </c>
      <c r="F45" s="18">
        <v>464</v>
      </c>
      <c r="G45" s="18">
        <v>6154.96</v>
      </c>
      <c r="H45" s="18">
        <f t="shared" si="19"/>
        <v>8206.6133333333328</v>
      </c>
      <c r="I45" s="18">
        <f t="shared" si="20"/>
        <v>8452.8117333333321</v>
      </c>
      <c r="J45" s="18">
        <v>16000</v>
      </c>
    </row>
    <row r="46" spans="1:10" ht="18.75" x14ac:dyDescent="0.25">
      <c r="A46" s="66">
        <v>213</v>
      </c>
      <c r="B46" s="68" t="s">
        <v>43</v>
      </c>
      <c r="C46" s="18">
        <v>0</v>
      </c>
      <c r="D46" s="18">
        <v>0</v>
      </c>
      <c r="E46" s="18">
        <v>0</v>
      </c>
      <c r="F46" s="18">
        <v>0</v>
      </c>
      <c r="G46" s="18">
        <v>0</v>
      </c>
      <c r="H46" s="18">
        <f t="shared" si="19"/>
        <v>0</v>
      </c>
      <c r="I46" s="18">
        <f t="shared" si="20"/>
        <v>0</v>
      </c>
      <c r="J46" s="18">
        <v>0</v>
      </c>
    </row>
    <row r="47" spans="1:10" ht="18.75" x14ac:dyDescent="0.25">
      <c r="A47" s="66">
        <v>214</v>
      </c>
      <c r="B47" s="68" t="s">
        <v>44</v>
      </c>
      <c r="C47" s="18">
        <v>335415.27</v>
      </c>
      <c r="D47" s="18">
        <v>535809.44999999995</v>
      </c>
      <c r="E47" s="18">
        <v>644893.59</v>
      </c>
      <c r="F47" s="18">
        <v>425989.45</v>
      </c>
      <c r="G47" s="18">
        <v>350187.45000000007</v>
      </c>
      <c r="H47" s="18">
        <f t="shared" si="19"/>
        <v>466916.60000000009</v>
      </c>
      <c r="I47" s="18">
        <f t="shared" si="20"/>
        <v>480924.09800000011</v>
      </c>
      <c r="J47" s="18">
        <v>500000</v>
      </c>
    </row>
    <row r="48" spans="1:10" ht="18.75" x14ac:dyDescent="0.25">
      <c r="A48" s="66">
        <v>215</v>
      </c>
      <c r="B48" s="68" t="s">
        <v>45</v>
      </c>
      <c r="C48" s="18">
        <v>16868.02</v>
      </c>
      <c r="D48" s="18">
        <v>19588.830000000002</v>
      </c>
      <c r="E48" s="18">
        <v>4292</v>
      </c>
      <c r="F48" s="18">
        <v>3789.2</v>
      </c>
      <c r="G48" s="18">
        <v>8297.2999999999993</v>
      </c>
      <c r="H48" s="18">
        <f t="shared" si="19"/>
        <v>11063.066666666666</v>
      </c>
      <c r="I48" s="18">
        <f t="shared" si="20"/>
        <v>11394.958666666666</v>
      </c>
      <c r="J48" s="18">
        <v>12000</v>
      </c>
    </row>
    <row r="49" spans="1:10" ht="18.75" x14ac:dyDescent="0.25">
      <c r="A49" s="66">
        <v>216</v>
      </c>
      <c r="B49" s="68" t="s">
        <v>46</v>
      </c>
      <c r="C49" s="18">
        <v>328279.21999999997</v>
      </c>
      <c r="D49" s="18">
        <v>489361.07</v>
      </c>
      <c r="E49" s="18">
        <v>442607.96</v>
      </c>
      <c r="F49" s="18">
        <v>443451.29</v>
      </c>
      <c r="G49" s="18">
        <v>409210.73</v>
      </c>
      <c r="H49" s="18">
        <f t="shared" si="19"/>
        <v>545614.30666666664</v>
      </c>
      <c r="I49" s="18">
        <f t="shared" si="20"/>
        <v>561982.73586666666</v>
      </c>
      <c r="J49" s="18">
        <v>560000</v>
      </c>
    </row>
    <row r="50" spans="1:10" ht="18.75" x14ac:dyDescent="0.25">
      <c r="A50" s="66">
        <v>217</v>
      </c>
      <c r="B50" s="68" t="s">
        <v>47</v>
      </c>
      <c r="C50" s="18">
        <v>0</v>
      </c>
      <c r="D50" s="18">
        <v>0</v>
      </c>
      <c r="E50" s="18">
        <v>0</v>
      </c>
      <c r="F50" s="18">
        <v>0</v>
      </c>
      <c r="G50" s="18">
        <v>0</v>
      </c>
      <c r="H50" s="18">
        <f t="shared" si="19"/>
        <v>0</v>
      </c>
      <c r="I50" s="18">
        <f t="shared" si="20"/>
        <v>0</v>
      </c>
      <c r="J50" s="18">
        <v>0</v>
      </c>
    </row>
    <row r="51" spans="1:10" ht="18.75" x14ac:dyDescent="0.25">
      <c r="A51" s="66">
        <v>218</v>
      </c>
      <c r="B51" s="68" t="s">
        <v>48</v>
      </c>
      <c r="C51" s="18">
        <v>1610</v>
      </c>
      <c r="D51" s="18">
        <v>0</v>
      </c>
      <c r="E51" s="18">
        <v>0</v>
      </c>
      <c r="F51" s="18">
        <v>0</v>
      </c>
      <c r="G51" s="18">
        <v>0</v>
      </c>
      <c r="H51" s="18">
        <f t="shared" si="19"/>
        <v>0</v>
      </c>
      <c r="I51" s="18">
        <f t="shared" si="20"/>
        <v>0</v>
      </c>
      <c r="J51" s="18">
        <v>0</v>
      </c>
    </row>
    <row r="52" spans="1:10" ht="18.75" x14ac:dyDescent="0.25">
      <c r="A52" s="63">
        <v>2200</v>
      </c>
      <c r="B52" s="64" t="s">
        <v>49</v>
      </c>
      <c r="C52" s="65">
        <f>SUM(C53:C55)</f>
        <v>2697921.52</v>
      </c>
      <c r="D52" s="65">
        <f t="shared" ref="D52:J52" si="21">SUM(D53:D55)</f>
        <v>2225098.63</v>
      </c>
      <c r="E52" s="65">
        <f t="shared" si="21"/>
        <v>2307598.84</v>
      </c>
      <c r="F52" s="65">
        <f t="shared" si="21"/>
        <v>2060820.17</v>
      </c>
      <c r="G52" s="65">
        <v>1632397.11</v>
      </c>
      <c r="H52" s="65">
        <f t="shared" si="21"/>
        <v>2176529.4800000004</v>
      </c>
      <c r="I52" s="65">
        <f t="shared" si="21"/>
        <v>2241825.3644000003</v>
      </c>
      <c r="J52" s="65">
        <f t="shared" si="21"/>
        <v>551000</v>
      </c>
    </row>
    <row r="53" spans="1:10" ht="18.75" x14ac:dyDescent="0.25">
      <c r="A53" s="66">
        <v>221</v>
      </c>
      <c r="B53" s="68" t="s">
        <v>50</v>
      </c>
      <c r="C53" s="18">
        <v>2643907.1</v>
      </c>
      <c r="D53" s="18">
        <v>2191911.7799999998</v>
      </c>
      <c r="E53" s="18">
        <v>2253101.77</v>
      </c>
      <c r="F53" s="18">
        <v>1995558.91</v>
      </c>
      <c r="G53" s="18">
        <v>1594245.96</v>
      </c>
      <c r="H53" s="18">
        <f t="shared" si="19"/>
        <v>2125661.2800000003</v>
      </c>
      <c r="I53" s="18">
        <f t="shared" ref="I53:I55" si="22">H53*1.03</f>
        <v>2189431.1184000005</v>
      </c>
      <c r="J53" s="80">
        <v>500000</v>
      </c>
    </row>
    <row r="54" spans="1:10" ht="18.75" x14ac:dyDescent="0.25">
      <c r="A54" s="66">
        <v>222</v>
      </c>
      <c r="B54" s="68" t="s">
        <v>51</v>
      </c>
      <c r="C54" s="18">
        <v>5651.62</v>
      </c>
      <c r="D54" s="18">
        <v>21933.67</v>
      </c>
      <c r="E54" s="18">
        <v>47152.07</v>
      </c>
      <c r="F54" s="18">
        <v>49919.37</v>
      </c>
      <c r="G54" s="18">
        <v>25006.03</v>
      </c>
      <c r="H54" s="18">
        <f t="shared" si="19"/>
        <v>33341.373333333329</v>
      </c>
      <c r="I54" s="18">
        <f t="shared" si="22"/>
        <v>34341.614533333333</v>
      </c>
      <c r="J54" s="18">
        <v>34000</v>
      </c>
    </row>
    <row r="55" spans="1:10" ht="18.75" x14ac:dyDescent="0.25">
      <c r="A55" s="66">
        <v>223</v>
      </c>
      <c r="B55" s="68" t="s">
        <v>52</v>
      </c>
      <c r="C55" s="18">
        <v>48362.8</v>
      </c>
      <c r="D55" s="18">
        <v>11253.18</v>
      </c>
      <c r="E55" s="18">
        <v>7345</v>
      </c>
      <c r="F55" s="18">
        <v>15341.89</v>
      </c>
      <c r="G55" s="18">
        <v>13145.12</v>
      </c>
      <c r="H55" s="18">
        <f t="shared" si="19"/>
        <v>17526.826666666668</v>
      </c>
      <c r="I55" s="18">
        <f t="shared" si="22"/>
        <v>18052.631466666669</v>
      </c>
      <c r="J55" s="18">
        <v>17000</v>
      </c>
    </row>
    <row r="56" spans="1:10" ht="18.75" x14ac:dyDescent="0.25">
      <c r="A56" s="63">
        <v>2300</v>
      </c>
      <c r="B56" s="64" t="s">
        <v>53</v>
      </c>
      <c r="C56" s="65">
        <f>SUM(C57:C65)</f>
        <v>550.01</v>
      </c>
      <c r="D56" s="65">
        <f t="shared" ref="D56:J56" si="23">SUM(D57:D65)</f>
        <v>324.8</v>
      </c>
      <c r="E56" s="65">
        <f t="shared" si="23"/>
        <v>0</v>
      </c>
      <c r="F56" s="65">
        <f t="shared" si="23"/>
        <v>0</v>
      </c>
      <c r="G56" s="65">
        <v>0</v>
      </c>
      <c r="H56" s="65">
        <f t="shared" si="23"/>
        <v>0</v>
      </c>
      <c r="I56" s="65">
        <f t="shared" si="23"/>
        <v>0</v>
      </c>
      <c r="J56" s="65">
        <f t="shared" si="23"/>
        <v>0</v>
      </c>
    </row>
    <row r="57" spans="1:10" ht="18.75" x14ac:dyDescent="0.25">
      <c r="A57" s="66">
        <v>231</v>
      </c>
      <c r="B57" s="68" t="s">
        <v>54</v>
      </c>
      <c r="C57" s="18">
        <v>0</v>
      </c>
      <c r="D57" s="18">
        <v>0</v>
      </c>
      <c r="E57" s="18">
        <v>0</v>
      </c>
      <c r="F57" s="18">
        <v>0</v>
      </c>
      <c r="G57" s="18">
        <v>0</v>
      </c>
      <c r="H57" s="18">
        <v>0</v>
      </c>
      <c r="I57" s="18">
        <f>H57*1.04</f>
        <v>0</v>
      </c>
      <c r="J57" s="18">
        <f>I57*1.04</f>
        <v>0</v>
      </c>
    </row>
    <row r="58" spans="1:10" ht="18.75" x14ac:dyDescent="0.25">
      <c r="A58" s="66">
        <v>232</v>
      </c>
      <c r="B58" s="68" t="s">
        <v>55</v>
      </c>
      <c r="C58" s="18">
        <v>0</v>
      </c>
      <c r="D58" s="18">
        <v>0</v>
      </c>
      <c r="E58" s="18">
        <v>0</v>
      </c>
      <c r="F58" s="18">
        <v>0</v>
      </c>
      <c r="G58" s="18">
        <v>0</v>
      </c>
      <c r="H58" s="18">
        <v>0</v>
      </c>
      <c r="I58" s="18">
        <f t="shared" ref="I58:J65" si="24">H58*1.04</f>
        <v>0</v>
      </c>
      <c r="J58" s="18">
        <f t="shared" si="24"/>
        <v>0</v>
      </c>
    </row>
    <row r="59" spans="1:10" ht="18.75" x14ac:dyDescent="0.25">
      <c r="A59" s="66">
        <v>233</v>
      </c>
      <c r="B59" s="68" t="s">
        <v>56</v>
      </c>
      <c r="C59" s="18">
        <v>0</v>
      </c>
      <c r="D59" s="18">
        <v>0</v>
      </c>
      <c r="E59" s="18">
        <v>0</v>
      </c>
      <c r="F59" s="18">
        <v>0</v>
      </c>
      <c r="G59" s="18">
        <v>0</v>
      </c>
      <c r="H59" s="18">
        <v>0</v>
      </c>
      <c r="I59" s="18">
        <f t="shared" si="24"/>
        <v>0</v>
      </c>
      <c r="J59" s="18">
        <f t="shared" si="24"/>
        <v>0</v>
      </c>
    </row>
    <row r="60" spans="1:10" ht="18.75" x14ac:dyDescent="0.25">
      <c r="A60" s="66">
        <v>234</v>
      </c>
      <c r="B60" s="68" t="s">
        <v>57</v>
      </c>
      <c r="C60" s="18">
        <v>0</v>
      </c>
      <c r="D60" s="18">
        <v>0</v>
      </c>
      <c r="E60" s="18">
        <v>0</v>
      </c>
      <c r="F60" s="18">
        <v>0</v>
      </c>
      <c r="G60" s="18">
        <v>0</v>
      </c>
      <c r="H60" s="18">
        <v>0</v>
      </c>
      <c r="I60" s="18">
        <f t="shared" si="24"/>
        <v>0</v>
      </c>
      <c r="J60" s="18">
        <f t="shared" si="24"/>
        <v>0</v>
      </c>
    </row>
    <row r="61" spans="1:10" ht="18.75" x14ac:dyDescent="0.25">
      <c r="A61" s="66">
        <v>235</v>
      </c>
      <c r="B61" s="68" t="s">
        <v>58</v>
      </c>
      <c r="C61" s="18">
        <v>550.01</v>
      </c>
      <c r="D61" s="18">
        <v>0</v>
      </c>
      <c r="E61" s="18">
        <v>0</v>
      </c>
      <c r="F61" s="18">
        <v>0</v>
      </c>
      <c r="G61" s="18">
        <v>0</v>
      </c>
      <c r="H61" s="18">
        <v>0</v>
      </c>
      <c r="I61" s="18">
        <f t="shared" si="24"/>
        <v>0</v>
      </c>
      <c r="J61" s="18">
        <f t="shared" si="24"/>
        <v>0</v>
      </c>
    </row>
    <row r="62" spans="1:10" ht="18.75" x14ac:dyDescent="0.25">
      <c r="A62" s="66">
        <v>236</v>
      </c>
      <c r="B62" s="68" t="s">
        <v>59</v>
      </c>
      <c r="C62" s="18">
        <v>0</v>
      </c>
      <c r="D62" s="18">
        <v>324.8</v>
      </c>
      <c r="E62" s="18">
        <v>0</v>
      </c>
      <c r="F62" s="18">
        <v>0</v>
      </c>
      <c r="G62" s="18">
        <v>0</v>
      </c>
      <c r="H62" s="18">
        <v>0</v>
      </c>
      <c r="I62" s="18">
        <f t="shared" si="24"/>
        <v>0</v>
      </c>
      <c r="J62" s="18">
        <f t="shared" si="24"/>
        <v>0</v>
      </c>
    </row>
    <row r="63" spans="1:10" ht="18.75" x14ac:dyDescent="0.25">
      <c r="A63" s="66">
        <v>237</v>
      </c>
      <c r="B63" s="68" t="s">
        <v>60</v>
      </c>
      <c r="C63" s="18">
        <v>0</v>
      </c>
      <c r="D63" s="18">
        <v>0</v>
      </c>
      <c r="E63" s="18">
        <v>0</v>
      </c>
      <c r="F63" s="18">
        <v>0</v>
      </c>
      <c r="G63" s="18">
        <v>0</v>
      </c>
      <c r="H63" s="18">
        <v>0</v>
      </c>
      <c r="I63" s="18">
        <f t="shared" si="24"/>
        <v>0</v>
      </c>
      <c r="J63" s="18">
        <f t="shared" si="24"/>
        <v>0</v>
      </c>
    </row>
    <row r="64" spans="1:10" ht="18.75" x14ac:dyDescent="0.25">
      <c r="A64" s="66">
        <v>238</v>
      </c>
      <c r="B64" s="68" t="s">
        <v>61</v>
      </c>
      <c r="C64" s="18">
        <v>0</v>
      </c>
      <c r="D64" s="18">
        <v>0</v>
      </c>
      <c r="E64" s="18">
        <v>0</v>
      </c>
      <c r="F64" s="18">
        <v>0</v>
      </c>
      <c r="G64" s="18">
        <v>0</v>
      </c>
      <c r="H64" s="18">
        <v>0</v>
      </c>
      <c r="I64" s="18">
        <f t="shared" si="24"/>
        <v>0</v>
      </c>
      <c r="J64" s="18">
        <f t="shared" si="24"/>
        <v>0</v>
      </c>
    </row>
    <row r="65" spans="1:10" ht="18.75" x14ac:dyDescent="0.25">
      <c r="A65" s="66">
        <v>239</v>
      </c>
      <c r="B65" s="68" t="s">
        <v>62</v>
      </c>
      <c r="C65" s="18">
        <v>0</v>
      </c>
      <c r="D65" s="18">
        <v>0</v>
      </c>
      <c r="E65" s="18">
        <v>0</v>
      </c>
      <c r="F65" s="18">
        <v>0</v>
      </c>
      <c r="G65" s="18">
        <v>0</v>
      </c>
      <c r="H65" s="18">
        <v>0</v>
      </c>
      <c r="I65" s="18">
        <f t="shared" si="24"/>
        <v>0</v>
      </c>
      <c r="J65" s="18">
        <f t="shared" si="24"/>
        <v>0</v>
      </c>
    </row>
    <row r="66" spans="1:10" ht="18.75" x14ac:dyDescent="0.25">
      <c r="A66" s="63">
        <v>2400</v>
      </c>
      <c r="B66" s="64" t="s">
        <v>63</v>
      </c>
      <c r="C66" s="65">
        <f>SUM(C67:C75)</f>
        <v>4215620.47</v>
      </c>
      <c r="D66" s="65">
        <f t="shared" ref="D66:J66" si="25">SUM(D67:D75)</f>
        <v>7381079.29</v>
      </c>
      <c r="E66" s="65">
        <f t="shared" si="25"/>
        <v>8042231.1300000008</v>
      </c>
      <c r="F66" s="65">
        <f t="shared" si="25"/>
        <v>6538736.2800000003</v>
      </c>
      <c r="G66" s="65">
        <v>6077516.1100000003</v>
      </c>
      <c r="H66" s="65">
        <f t="shared" si="25"/>
        <v>8103354.8133333335</v>
      </c>
      <c r="I66" s="65">
        <f t="shared" si="25"/>
        <v>8346455.4577333331</v>
      </c>
      <c r="J66" s="65">
        <f t="shared" si="25"/>
        <v>7000000</v>
      </c>
    </row>
    <row r="67" spans="1:10" ht="18.75" x14ac:dyDescent="0.25">
      <c r="A67" s="66">
        <v>241</v>
      </c>
      <c r="B67" s="68" t="s">
        <v>64</v>
      </c>
      <c r="C67" s="18">
        <v>318979.13</v>
      </c>
      <c r="D67" s="18">
        <v>377320.86</v>
      </c>
      <c r="E67" s="18">
        <v>847392.92</v>
      </c>
      <c r="F67" s="18">
        <v>426939.79</v>
      </c>
      <c r="G67" s="18">
        <v>308301.24000000005</v>
      </c>
      <c r="H67" s="18">
        <f t="shared" ref="H67:H85" si="26">G67/9*12</f>
        <v>411068.32000000007</v>
      </c>
      <c r="I67" s="18">
        <f t="shared" ref="I67:I75" si="27">H67*1.03</f>
        <v>423400.36960000009</v>
      </c>
      <c r="J67" s="18">
        <v>425000</v>
      </c>
    </row>
    <row r="68" spans="1:10" ht="18.75" x14ac:dyDescent="0.25">
      <c r="A68" s="66">
        <v>242</v>
      </c>
      <c r="B68" s="68" t="s">
        <v>65</v>
      </c>
      <c r="C68" s="18">
        <v>392984.54</v>
      </c>
      <c r="D68" s="18">
        <v>453459.23</v>
      </c>
      <c r="E68" s="18">
        <v>524364.17000000004</v>
      </c>
      <c r="F68" s="18">
        <v>313279.73</v>
      </c>
      <c r="G68" s="18">
        <v>426345.21</v>
      </c>
      <c r="H68" s="18">
        <f t="shared" si="26"/>
        <v>568460.28</v>
      </c>
      <c r="I68" s="18">
        <f t="shared" si="27"/>
        <v>585514.08840000001</v>
      </c>
      <c r="J68" s="18">
        <v>586000</v>
      </c>
    </row>
    <row r="69" spans="1:10" ht="18.75" x14ac:dyDescent="0.25">
      <c r="A69" s="66">
        <v>243</v>
      </c>
      <c r="B69" s="68" t="s">
        <v>66</v>
      </c>
      <c r="C69" s="18">
        <v>21319.43</v>
      </c>
      <c r="D69" s="18">
        <v>35820.07</v>
      </c>
      <c r="E69" s="18">
        <v>129024.52</v>
      </c>
      <c r="F69" s="18">
        <v>27278.44</v>
      </c>
      <c r="G69" s="18">
        <v>32035.890000000003</v>
      </c>
      <c r="H69" s="18">
        <f t="shared" si="26"/>
        <v>42714.520000000004</v>
      </c>
      <c r="I69" s="18">
        <f t="shared" si="27"/>
        <v>43995.955600000008</v>
      </c>
      <c r="J69" s="18">
        <v>44000</v>
      </c>
    </row>
    <row r="70" spans="1:10" ht="18.75" x14ac:dyDescent="0.25">
      <c r="A70" s="66">
        <v>244</v>
      </c>
      <c r="B70" s="68" t="s">
        <v>67</v>
      </c>
      <c r="C70" s="18">
        <v>121379.89</v>
      </c>
      <c r="D70" s="18">
        <v>151714.85</v>
      </c>
      <c r="E70" s="18">
        <v>341952.82</v>
      </c>
      <c r="F70" s="18">
        <v>126715.57</v>
      </c>
      <c r="G70" s="18">
        <v>155311.07999999999</v>
      </c>
      <c r="H70" s="18">
        <f t="shared" si="26"/>
        <v>207081.44</v>
      </c>
      <c r="I70" s="18">
        <f t="shared" si="27"/>
        <v>213293.88320000001</v>
      </c>
      <c r="J70" s="18">
        <v>213000</v>
      </c>
    </row>
    <row r="71" spans="1:10" ht="18.75" x14ac:dyDescent="0.25">
      <c r="A71" s="66">
        <v>245</v>
      </c>
      <c r="B71" s="68" t="s">
        <v>68</v>
      </c>
      <c r="C71" s="18">
        <v>2757.61</v>
      </c>
      <c r="D71" s="18">
        <v>104260.15</v>
      </c>
      <c r="E71" s="18">
        <v>58687.23</v>
      </c>
      <c r="F71" s="18">
        <v>56383.98</v>
      </c>
      <c r="G71" s="18">
        <v>27503.85</v>
      </c>
      <c r="H71" s="18">
        <f t="shared" si="26"/>
        <v>36671.799999999996</v>
      </c>
      <c r="I71" s="18">
        <f t="shared" si="27"/>
        <v>37771.953999999998</v>
      </c>
      <c r="J71" s="18">
        <v>38000</v>
      </c>
    </row>
    <row r="72" spans="1:10" ht="18.75" x14ac:dyDescent="0.25">
      <c r="A72" s="66">
        <v>246</v>
      </c>
      <c r="B72" s="68" t="s">
        <v>69</v>
      </c>
      <c r="C72" s="18">
        <v>1328463.95</v>
      </c>
      <c r="D72" s="18">
        <v>2644098.2599999998</v>
      </c>
      <c r="E72" s="18">
        <v>2221780.5</v>
      </c>
      <c r="F72" s="18">
        <v>2356777.19</v>
      </c>
      <c r="G72" s="18">
        <v>2512196.71</v>
      </c>
      <c r="H72" s="18">
        <f t="shared" si="26"/>
        <v>3349595.6133333333</v>
      </c>
      <c r="I72" s="18">
        <f t="shared" si="27"/>
        <v>3450083.4817333333</v>
      </c>
      <c r="J72" s="80">
        <v>2096000</v>
      </c>
    </row>
    <row r="73" spans="1:10" ht="18.75" x14ac:dyDescent="0.25">
      <c r="A73" s="66">
        <v>247</v>
      </c>
      <c r="B73" s="68" t="s">
        <v>70</v>
      </c>
      <c r="C73" s="18">
        <v>1151744.51</v>
      </c>
      <c r="D73" s="18">
        <v>2323270.9700000002</v>
      </c>
      <c r="E73" s="18">
        <v>2511328.9700000002</v>
      </c>
      <c r="F73" s="18">
        <v>2359256.19</v>
      </c>
      <c r="G73" s="18">
        <v>1743592.75</v>
      </c>
      <c r="H73" s="18">
        <f t="shared" si="26"/>
        <v>2324790.3333333335</v>
      </c>
      <c r="I73" s="18">
        <f t="shared" si="27"/>
        <v>2394534.0433333335</v>
      </c>
      <c r="J73" s="18">
        <v>2395000</v>
      </c>
    </row>
    <row r="74" spans="1:10" ht="18.75" x14ac:dyDescent="0.25">
      <c r="A74" s="66">
        <v>248</v>
      </c>
      <c r="B74" s="68" t="s">
        <v>71</v>
      </c>
      <c r="C74" s="18">
        <v>177333.72</v>
      </c>
      <c r="D74" s="18">
        <v>74110.89</v>
      </c>
      <c r="E74" s="18">
        <v>97499.78</v>
      </c>
      <c r="F74" s="18">
        <v>68196.600000000006</v>
      </c>
      <c r="G74" s="18">
        <v>74701.94</v>
      </c>
      <c r="H74" s="18">
        <f t="shared" si="26"/>
        <v>99602.58666666667</v>
      </c>
      <c r="I74" s="18">
        <f t="shared" si="27"/>
        <v>102590.66426666667</v>
      </c>
      <c r="J74" s="18">
        <v>103000</v>
      </c>
    </row>
    <row r="75" spans="1:10" ht="18.75" x14ac:dyDescent="0.25">
      <c r="A75" s="66">
        <v>249</v>
      </c>
      <c r="B75" s="68" t="s">
        <v>72</v>
      </c>
      <c r="C75" s="18">
        <v>700657.69</v>
      </c>
      <c r="D75" s="18">
        <v>1217024.01</v>
      </c>
      <c r="E75" s="18">
        <v>1310200.22</v>
      </c>
      <c r="F75" s="18">
        <v>803908.79</v>
      </c>
      <c r="G75" s="18">
        <v>797527.44000000006</v>
      </c>
      <c r="H75" s="18">
        <f t="shared" si="26"/>
        <v>1063369.92</v>
      </c>
      <c r="I75" s="18">
        <f t="shared" si="27"/>
        <v>1095271.0175999999</v>
      </c>
      <c r="J75" s="18">
        <v>1100000</v>
      </c>
    </row>
    <row r="76" spans="1:10" ht="18.75" x14ac:dyDescent="0.25">
      <c r="A76" s="63">
        <v>2500</v>
      </c>
      <c r="B76" s="64" t="s">
        <v>73</v>
      </c>
      <c r="C76" s="65">
        <f>SUM(C77:C83)</f>
        <v>2122302</v>
      </c>
      <c r="D76" s="65">
        <f t="shared" ref="D76:J76" si="28">SUM(D77:D83)</f>
        <v>4315388.7700000005</v>
      </c>
      <c r="E76" s="65">
        <f t="shared" si="28"/>
        <v>5262949.6600000011</v>
      </c>
      <c r="F76" s="65">
        <f t="shared" si="28"/>
        <v>5051415.42</v>
      </c>
      <c r="G76" s="65">
        <v>4590935.22</v>
      </c>
      <c r="H76" s="65">
        <f t="shared" si="28"/>
        <v>6121246.96</v>
      </c>
      <c r="I76" s="65">
        <f t="shared" si="28"/>
        <v>6304884.3688000003</v>
      </c>
      <c r="J76" s="65">
        <f t="shared" si="28"/>
        <v>5875000</v>
      </c>
    </row>
    <row r="77" spans="1:10" ht="18.75" x14ac:dyDescent="0.25">
      <c r="A77" s="66">
        <v>251</v>
      </c>
      <c r="B77" s="68" t="s">
        <v>74</v>
      </c>
      <c r="C77" s="18">
        <v>287517.67</v>
      </c>
      <c r="D77" s="18">
        <v>987401.8</v>
      </c>
      <c r="E77" s="18">
        <v>730234.24</v>
      </c>
      <c r="F77" s="18">
        <v>437814.05</v>
      </c>
      <c r="G77" s="18">
        <v>606711.29</v>
      </c>
      <c r="H77" s="18">
        <f t="shared" si="26"/>
        <v>808948.38666666672</v>
      </c>
      <c r="I77" s="18">
        <f t="shared" ref="I77:I83" si="29">H77*1.03</f>
        <v>833216.83826666675</v>
      </c>
      <c r="J77" s="18">
        <v>833000</v>
      </c>
    </row>
    <row r="78" spans="1:10" ht="18.75" x14ac:dyDescent="0.25">
      <c r="A78" s="66">
        <v>252</v>
      </c>
      <c r="B78" s="68" t="s">
        <v>75</v>
      </c>
      <c r="C78" s="18">
        <v>26445.1</v>
      </c>
      <c r="D78" s="18">
        <v>80603.429999999993</v>
      </c>
      <c r="E78" s="18">
        <v>192615.1</v>
      </c>
      <c r="F78" s="18">
        <v>173843.37</v>
      </c>
      <c r="G78" s="18">
        <v>212219.72</v>
      </c>
      <c r="H78" s="18">
        <f t="shared" si="26"/>
        <v>282959.62666666665</v>
      </c>
      <c r="I78" s="18">
        <f t="shared" si="29"/>
        <v>291448.41546666663</v>
      </c>
      <c r="J78" s="18">
        <v>291000</v>
      </c>
    </row>
    <row r="79" spans="1:10" ht="18.75" x14ac:dyDescent="0.25">
      <c r="A79" s="66">
        <v>253</v>
      </c>
      <c r="B79" s="68" t="s">
        <v>76</v>
      </c>
      <c r="C79" s="18">
        <v>733518.53</v>
      </c>
      <c r="D79" s="18">
        <v>1472271.94</v>
      </c>
      <c r="E79" s="18">
        <v>2021421.57</v>
      </c>
      <c r="F79" s="18">
        <v>2666081.37</v>
      </c>
      <c r="G79" s="18">
        <v>2497647.15</v>
      </c>
      <c r="H79" s="18">
        <f t="shared" si="26"/>
        <v>3330196.1999999997</v>
      </c>
      <c r="I79" s="18">
        <f t="shared" si="29"/>
        <v>3430102.0859999997</v>
      </c>
      <c r="J79" s="80">
        <v>3000000</v>
      </c>
    </row>
    <row r="80" spans="1:10" ht="18.75" x14ac:dyDescent="0.25">
      <c r="A80" s="66">
        <v>254</v>
      </c>
      <c r="B80" s="68" t="s">
        <v>77</v>
      </c>
      <c r="C80" s="18">
        <v>154712.97</v>
      </c>
      <c r="D80" s="18">
        <v>225212.62</v>
      </c>
      <c r="E80" s="18">
        <v>361159.38</v>
      </c>
      <c r="F80" s="18">
        <v>248174.05</v>
      </c>
      <c r="G80" s="18">
        <v>195587.05</v>
      </c>
      <c r="H80" s="18">
        <f t="shared" si="26"/>
        <v>260782.73333333331</v>
      </c>
      <c r="I80" s="18">
        <f t="shared" si="29"/>
        <v>268606.2153333333</v>
      </c>
      <c r="J80" s="18">
        <v>270000</v>
      </c>
    </row>
    <row r="81" spans="1:10" ht="18.75" x14ac:dyDescent="0.25">
      <c r="A81" s="66">
        <v>255</v>
      </c>
      <c r="B81" s="68" t="s">
        <v>78</v>
      </c>
      <c r="C81" s="18">
        <v>0</v>
      </c>
      <c r="D81" s="18">
        <v>2305.9699999999998</v>
      </c>
      <c r="E81" s="18">
        <v>211.7</v>
      </c>
      <c r="F81" s="18">
        <v>5742</v>
      </c>
      <c r="G81" s="18">
        <v>7435.6</v>
      </c>
      <c r="H81" s="18">
        <f t="shared" si="26"/>
        <v>9914.1333333333332</v>
      </c>
      <c r="I81" s="18">
        <f t="shared" si="29"/>
        <v>10211.557333333334</v>
      </c>
      <c r="J81" s="18">
        <v>10000</v>
      </c>
    </row>
    <row r="82" spans="1:10" ht="18.75" x14ac:dyDescent="0.25">
      <c r="A82" s="66">
        <v>256</v>
      </c>
      <c r="B82" s="68" t="s">
        <v>79</v>
      </c>
      <c r="C82" s="18">
        <v>703287.22</v>
      </c>
      <c r="D82" s="18">
        <v>1329643.5</v>
      </c>
      <c r="E82" s="18">
        <v>1677852.73</v>
      </c>
      <c r="F82" s="18">
        <v>1075827.22</v>
      </c>
      <c r="G82" s="18">
        <v>683185.15</v>
      </c>
      <c r="H82" s="18">
        <f t="shared" si="26"/>
        <v>910913.53333333344</v>
      </c>
      <c r="I82" s="18">
        <f t="shared" si="29"/>
        <v>938240.93933333352</v>
      </c>
      <c r="J82" s="18">
        <v>938000</v>
      </c>
    </row>
    <row r="83" spans="1:10" ht="18.75" x14ac:dyDescent="0.25">
      <c r="A83" s="66">
        <v>259</v>
      </c>
      <c r="B83" s="68" t="s">
        <v>80</v>
      </c>
      <c r="C83" s="18">
        <v>216820.51</v>
      </c>
      <c r="D83" s="18">
        <v>217949.51</v>
      </c>
      <c r="E83" s="18">
        <v>279454.94</v>
      </c>
      <c r="F83" s="18">
        <v>443933.36</v>
      </c>
      <c r="G83" s="18">
        <v>388149.26</v>
      </c>
      <c r="H83" s="18">
        <f t="shared" si="26"/>
        <v>517532.34666666668</v>
      </c>
      <c r="I83" s="18">
        <f t="shared" si="29"/>
        <v>533058.31706666667</v>
      </c>
      <c r="J83" s="18">
        <v>533000</v>
      </c>
    </row>
    <row r="84" spans="1:10" ht="18.75" x14ac:dyDescent="0.25">
      <c r="A84" s="63">
        <v>2600</v>
      </c>
      <c r="B84" s="64" t="s">
        <v>81</v>
      </c>
      <c r="C84" s="65">
        <f>SUM(C85:C86)</f>
        <v>10318259.560000001</v>
      </c>
      <c r="D84" s="65">
        <f t="shared" ref="D84:J84" si="30">SUM(D85:D86)</f>
        <v>10369624.310000001</v>
      </c>
      <c r="E84" s="65">
        <f t="shared" si="30"/>
        <v>12230402.050000001</v>
      </c>
      <c r="F84" s="65">
        <f t="shared" si="30"/>
        <v>15036027.76</v>
      </c>
      <c r="G84" s="65">
        <v>13061059.510000002</v>
      </c>
      <c r="H84" s="65">
        <f t="shared" si="30"/>
        <v>17414746.013333336</v>
      </c>
      <c r="I84" s="65">
        <f t="shared" si="30"/>
        <v>17937188.393733338</v>
      </c>
      <c r="J84" s="65">
        <f t="shared" si="30"/>
        <v>19000000</v>
      </c>
    </row>
    <row r="85" spans="1:10" ht="18.75" x14ac:dyDescent="0.25">
      <c r="A85" s="66">
        <v>261</v>
      </c>
      <c r="B85" s="68" t="s">
        <v>82</v>
      </c>
      <c r="C85" s="18">
        <v>10318259.560000001</v>
      </c>
      <c r="D85" s="18">
        <v>10369624.310000001</v>
      </c>
      <c r="E85" s="18">
        <v>12230402.050000001</v>
      </c>
      <c r="F85" s="18">
        <v>15036027.76</v>
      </c>
      <c r="G85" s="18">
        <v>13061059.510000002</v>
      </c>
      <c r="H85" s="18">
        <f t="shared" si="26"/>
        <v>17414746.013333336</v>
      </c>
      <c r="I85" s="18">
        <f t="shared" ref="I85:I86" si="31">H85*1.03</f>
        <v>17937188.393733338</v>
      </c>
      <c r="J85" s="18">
        <v>19000000</v>
      </c>
    </row>
    <row r="86" spans="1:10" ht="18.75" x14ac:dyDescent="0.25">
      <c r="A86" s="66">
        <v>262</v>
      </c>
      <c r="B86" s="68" t="s">
        <v>83</v>
      </c>
      <c r="C86" s="18">
        <v>0</v>
      </c>
      <c r="D86" s="18">
        <v>0</v>
      </c>
      <c r="E86" s="18">
        <v>0</v>
      </c>
      <c r="F86" s="18">
        <v>0</v>
      </c>
      <c r="G86" s="18">
        <v>0</v>
      </c>
      <c r="H86" s="18">
        <v>0</v>
      </c>
      <c r="I86" s="18">
        <f t="shared" si="31"/>
        <v>0</v>
      </c>
      <c r="J86" s="18">
        <v>0</v>
      </c>
    </row>
    <row r="87" spans="1:10" ht="18.75" x14ac:dyDescent="0.25">
      <c r="A87" s="63">
        <v>2700</v>
      </c>
      <c r="B87" s="64" t="s">
        <v>84</v>
      </c>
      <c r="C87" s="65">
        <f>SUM(C88:C92)</f>
        <v>728512.68</v>
      </c>
      <c r="D87" s="65">
        <f t="shared" ref="D87:E87" si="32">SUM(D88:D92)</f>
        <v>1451160.2</v>
      </c>
      <c r="E87" s="65">
        <f t="shared" si="32"/>
        <v>1326349.2200000002</v>
      </c>
      <c r="F87" s="65">
        <f>SUM(F88:F92)</f>
        <v>1409683.3599999999</v>
      </c>
      <c r="G87" s="65">
        <v>1307735.75</v>
      </c>
      <c r="H87" s="65">
        <f>SUM(H88:H92)</f>
        <v>1743647.666666667</v>
      </c>
      <c r="I87" s="65">
        <f>SUM(I88:I92)</f>
        <v>1795957.0966666667</v>
      </c>
      <c r="J87" s="65">
        <f>SUM(J88:J92)</f>
        <v>1500000</v>
      </c>
    </row>
    <row r="88" spans="1:10" ht="18.75" x14ac:dyDescent="0.25">
      <c r="A88" s="66">
        <v>271</v>
      </c>
      <c r="B88" s="68" t="s">
        <v>85</v>
      </c>
      <c r="C88" s="18">
        <v>265811.26</v>
      </c>
      <c r="D88" s="18">
        <v>625955.16</v>
      </c>
      <c r="E88" s="18">
        <v>597770.49</v>
      </c>
      <c r="F88" s="18">
        <v>638546.79</v>
      </c>
      <c r="G88" s="18">
        <v>476273.33</v>
      </c>
      <c r="H88" s="18">
        <f t="shared" ref="H88:H106" si="33">G88/9*12</f>
        <v>635031.10666666669</v>
      </c>
      <c r="I88" s="18">
        <f t="shared" ref="I88:I92" si="34">H88*1.03</f>
        <v>654082.03986666666</v>
      </c>
      <c r="J88" s="18">
        <v>650000</v>
      </c>
    </row>
    <row r="89" spans="1:10" ht="18.75" x14ac:dyDescent="0.25">
      <c r="A89" s="66">
        <v>272</v>
      </c>
      <c r="B89" s="68" t="s">
        <v>86</v>
      </c>
      <c r="C89" s="18">
        <v>170654.95</v>
      </c>
      <c r="D89" s="18">
        <v>375784.06</v>
      </c>
      <c r="E89" s="18">
        <v>269410.81</v>
      </c>
      <c r="F89" s="18">
        <v>322987.38</v>
      </c>
      <c r="G89" s="18">
        <v>359759.94</v>
      </c>
      <c r="H89" s="18">
        <f t="shared" si="33"/>
        <v>479679.92000000004</v>
      </c>
      <c r="I89" s="18">
        <f t="shared" si="34"/>
        <v>494070.31760000007</v>
      </c>
      <c r="J89" s="80">
        <v>344000</v>
      </c>
    </row>
    <row r="90" spans="1:10" ht="18.75" x14ac:dyDescent="0.25">
      <c r="A90" s="66">
        <v>273</v>
      </c>
      <c r="B90" s="68" t="s">
        <v>87</v>
      </c>
      <c r="C90" s="18">
        <v>197442.37</v>
      </c>
      <c r="D90" s="18">
        <v>298045.44</v>
      </c>
      <c r="E90" s="18">
        <v>387042.31</v>
      </c>
      <c r="F90" s="18">
        <v>388773.5</v>
      </c>
      <c r="G90" s="18">
        <v>291463.67999999999</v>
      </c>
      <c r="H90" s="18">
        <f t="shared" si="33"/>
        <v>388618.23999999999</v>
      </c>
      <c r="I90" s="18">
        <f t="shared" si="34"/>
        <v>400276.78720000002</v>
      </c>
      <c r="J90" s="80">
        <v>256000</v>
      </c>
    </row>
    <row r="91" spans="1:10" ht="18.75" x14ac:dyDescent="0.25">
      <c r="A91" s="66">
        <v>274</v>
      </c>
      <c r="B91" s="68" t="s">
        <v>88</v>
      </c>
      <c r="C91" s="18">
        <v>75148.59</v>
      </c>
      <c r="D91" s="18">
        <v>150714.74</v>
      </c>
      <c r="E91" s="18">
        <v>62450.59</v>
      </c>
      <c r="F91" s="18">
        <v>59375.69</v>
      </c>
      <c r="G91" s="18">
        <v>143866.4</v>
      </c>
      <c r="H91" s="18">
        <f t="shared" si="33"/>
        <v>191821.86666666667</v>
      </c>
      <c r="I91" s="18">
        <f t="shared" si="34"/>
        <v>197576.52266666669</v>
      </c>
      <c r="J91" s="18">
        <v>200000</v>
      </c>
    </row>
    <row r="92" spans="1:10" ht="18.75" x14ac:dyDescent="0.25">
      <c r="A92" s="66">
        <v>275</v>
      </c>
      <c r="B92" s="68" t="s">
        <v>89</v>
      </c>
      <c r="C92" s="18">
        <v>19455.509999999998</v>
      </c>
      <c r="D92" s="18">
        <v>660.8</v>
      </c>
      <c r="E92" s="18">
        <v>9675.02</v>
      </c>
      <c r="F92" s="18">
        <v>0</v>
      </c>
      <c r="G92" s="18">
        <v>36372.400000000001</v>
      </c>
      <c r="H92" s="18">
        <f t="shared" si="33"/>
        <v>48496.533333333333</v>
      </c>
      <c r="I92" s="18">
        <f t="shared" si="34"/>
        <v>49951.429333333333</v>
      </c>
      <c r="J92" s="18">
        <v>50000</v>
      </c>
    </row>
    <row r="93" spans="1:10" ht="18.75" x14ac:dyDescent="0.25">
      <c r="A93" s="63">
        <v>2800</v>
      </c>
      <c r="B93" s="64" t="s">
        <v>90</v>
      </c>
      <c r="C93" s="65">
        <f>SUM(C94:C96)</f>
        <v>0</v>
      </c>
      <c r="D93" s="65">
        <f t="shared" ref="D93:J93" si="35">SUM(D94:D96)</f>
        <v>19909.080000000002</v>
      </c>
      <c r="E93" s="65">
        <f t="shared" si="35"/>
        <v>0</v>
      </c>
      <c r="F93" s="65">
        <f t="shared" si="35"/>
        <v>0</v>
      </c>
      <c r="G93" s="65">
        <v>106808.73</v>
      </c>
      <c r="H93" s="65">
        <f t="shared" si="35"/>
        <v>142411.63999999998</v>
      </c>
      <c r="I93" s="65">
        <f t="shared" si="35"/>
        <v>146683.98919999998</v>
      </c>
      <c r="J93" s="65">
        <f t="shared" si="35"/>
        <v>150000</v>
      </c>
    </row>
    <row r="94" spans="1:10" ht="18.75" x14ac:dyDescent="0.25">
      <c r="A94" s="66">
        <v>281</v>
      </c>
      <c r="B94" s="68" t="s">
        <v>91</v>
      </c>
      <c r="C94" s="18">
        <v>0</v>
      </c>
      <c r="D94" s="18">
        <v>0</v>
      </c>
      <c r="E94" s="18">
        <v>0</v>
      </c>
      <c r="F94" s="18">
        <v>0</v>
      </c>
      <c r="G94" s="18">
        <v>0</v>
      </c>
      <c r="H94" s="18">
        <f t="shared" si="33"/>
        <v>0</v>
      </c>
      <c r="I94" s="18">
        <f t="shared" ref="I94:I96" si="36">H94*1.03</f>
        <v>0</v>
      </c>
      <c r="J94" s="18">
        <v>0</v>
      </c>
    </row>
    <row r="95" spans="1:10" ht="18.75" x14ac:dyDescent="0.25">
      <c r="A95" s="66">
        <v>282</v>
      </c>
      <c r="B95" s="68" t="s">
        <v>92</v>
      </c>
      <c r="C95" s="18">
        <v>0</v>
      </c>
      <c r="D95" s="18">
        <v>0</v>
      </c>
      <c r="E95" s="18">
        <v>0</v>
      </c>
      <c r="F95" s="18">
        <v>0</v>
      </c>
      <c r="G95" s="18">
        <v>106808.73</v>
      </c>
      <c r="H95" s="18">
        <f t="shared" si="33"/>
        <v>142411.63999999998</v>
      </c>
      <c r="I95" s="18">
        <f t="shared" si="36"/>
        <v>146683.98919999998</v>
      </c>
      <c r="J95" s="18">
        <v>150000</v>
      </c>
    </row>
    <row r="96" spans="1:10" ht="18.75" x14ac:dyDescent="0.25">
      <c r="A96" s="66">
        <v>283</v>
      </c>
      <c r="B96" s="68" t="s">
        <v>93</v>
      </c>
      <c r="C96" s="18">
        <v>0</v>
      </c>
      <c r="D96" s="18">
        <v>19909.080000000002</v>
      </c>
      <c r="E96" s="18">
        <v>0</v>
      </c>
      <c r="F96" s="18">
        <v>0</v>
      </c>
      <c r="G96" s="18">
        <v>0</v>
      </c>
      <c r="H96" s="18">
        <f t="shared" si="33"/>
        <v>0</v>
      </c>
      <c r="I96" s="18">
        <f t="shared" si="36"/>
        <v>0</v>
      </c>
      <c r="J96" s="18">
        <v>0</v>
      </c>
    </row>
    <row r="97" spans="1:10" ht="18.75" x14ac:dyDescent="0.25">
      <c r="A97" s="63">
        <v>2900</v>
      </c>
      <c r="B97" s="64" t="s">
        <v>94</v>
      </c>
      <c r="C97" s="65">
        <f>SUM(C98:C106)</f>
        <v>2683014.4500000002</v>
      </c>
      <c r="D97" s="65">
        <f t="shared" ref="D97:J97" si="37">SUM(D98:D106)</f>
        <v>4123928.02</v>
      </c>
      <c r="E97" s="65">
        <f t="shared" si="37"/>
        <v>4547251.51</v>
      </c>
      <c r="F97" s="65">
        <f t="shared" si="37"/>
        <v>4822911.3199999994</v>
      </c>
      <c r="G97" s="65">
        <v>4330786.4899999993</v>
      </c>
      <c r="H97" s="65">
        <f t="shared" si="37"/>
        <v>5774381.9866666673</v>
      </c>
      <c r="I97" s="65">
        <f t="shared" si="37"/>
        <v>5947613.446266667</v>
      </c>
      <c r="J97" s="65">
        <f t="shared" si="37"/>
        <v>5918000</v>
      </c>
    </row>
    <row r="98" spans="1:10" ht="18.75" x14ac:dyDescent="0.25">
      <c r="A98" s="66">
        <v>291</v>
      </c>
      <c r="B98" s="68" t="s">
        <v>95</v>
      </c>
      <c r="C98" s="18">
        <v>139822.82</v>
      </c>
      <c r="D98" s="18">
        <v>387970.51</v>
      </c>
      <c r="E98" s="18">
        <v>289943.02</v>
      </c>
      <c r="F98" s="18">
        <v>253517.98</v>
      </c>
      <c r="G98" s="18">
        <v>314916.25</v>
      </c>
      <c r="H98" s="18">
        <f t="shared" si="33"/>
        <v>419888.33333333337</v>
      </c>
      <c r="I98" s="18">
        <f t="shared" ref="I98:I106" si="38">H98*1.03</f>
        <v>432484.9833333334</v>
      </c>
      <c r="J98" s="18">
        <v>400000</v>
      </c>
    </row>
    <row r="99" spans="1:10" ht="18.75" x14ac:dyDescent="0.25">
      <c r="A99" s="66">
        <v>292</v>
      </c>
      <c r="B99" s="68" t="s">
        <v>96</v>
      </c>
      <c r="C99" s="18">
        <v>49349.39</v>
      </c>
      <c r="D99" s="18">
        <v>90674.75</v>
      </c>
      <c r="E99" s="18">
        <v>99566.52</v>
      </c>
      <c r="F99" s="18">
        <v>56939.06</v>
      </c>
      <c r="G99" s="18">
        <v>57454.329999999994</v>
      </c>
      <c r="H99" s="18">
        <f t="shared" si="33"/>
        <v>76605.773333333331</v>
      </c>
      <c r="I99" s="18">
        <f t="shared" si="38"/>
        <v>78903.946533333336</v>
      </c>
      <c r="J99" s="18">
        <v>79000</v>
      </c>
    </row>
    <row r="100" spans="1:10" ht="18.75" x14ac:dyDescent="0.25">
      <c r="A100" s="66">
        <v>293</v>
      </c>
      <c r="B100" s="68" t="s">
        <v>97</v>
      </c>
      <c r="C100" s="18">
        <v>25877.84</v>
      </c>
      <c r="D100" s="18">
        <v>61814.6</v>
      </c>
      <c r="E100" s="18">
        <v>63689.48</v>
      </c>
      <c r="F100" s="18">
        <v>25282.7</v>
      </c>
      <c r="G100" s="18">
        <v>23943.66</v>
      </c>
      <c r="H100" s="18">
        <f t="shared" si="33"/>
        <v>31924.880000000001</v>
      </c>
      <c r="I100" s="18">
        <f t="shared" si="38"/>
        <v>32882.626400000001</v>
      </c>
      <c r="J100" s="18">
        <v>33000</v>
      </c>
    </row>
    <row r="101" spans="1:10" ht="18.75" x14ac:dyDescent="0.25">
      <c r="A101" s="66">
        <v>294</v>
      </c>
      <c r="B101" s="68" t="s">
        <v>98</v>
      </c>
      <c r="C101" s="18">
        <v>101364.5</v>
      </c>
      <c r="D101" s="18">
        <v>206436.16</v>
      </c>
      <c r="E101" s="18">
        <v>258688.33</v>
      </c>
      <c r="F101" s="18">
        <v>278705.74</v>
      </c>
      <c r="G101" s="18">
        <v>348124.95999999996</v>
      </c>
      <c r="H101" s="18">
        <f t="shared" si="33"/>
        <v>464166.61333333328</v>
      </c>
      <c r="I101" s="18">
        <f t="shared" si="38"/>
        <v>478091.61173333327</v>
      </c>
      <c r="J101" s="18">
        <v>478000</v>
      </c>
    </row>
    <row r="102" spans="1:10" ht="18.75" x14ac:dyDescent="0.25">
      <c r="A102" s="66">
        <v>295</v>
      </c>
      <c r="B102" s="68" t="s">
        <v>99</v>
      </c>
      <c r="C102" s="18">
        <v>0</v>
      </c>
      <c r="D102" s="18">
        <v>0</v>
      </c>
      <c r="E102" s="18">
        <v>977</v>
      </c>
      <c r="F102" s="18">
        <v>46.4</v>
      </c>
      <c r="G102" s="18">
        <v>700</v>
      </c>
      <c r="H102" s="18">
        <f t="shared" si="33"/>
        <v>933.33333333333326</v>
      </c>
      <c r="I102" s="18">
        <f t="shared" si="38"/>
        <v>961.33333333333326</v>
      </c>
      <c r="J102" s="18">
        <v>1000</v>
      </c>
    </row>
    <row r="103" spans="1:10" ht="18.75" x14ac:dyDescent="0.25">
      <c r="A103" s="66">
        <v>296</v>
      </c>
      <c r="B103" s="68" t="s">
        <v>100</v>
      </c>
      <c r="C103" s="18">
        <v>1367351.17</v>
      </c>
      <c r="D103" s="18">
        <v>2571646.31</v>
      </c>
      <c r="E103" s="18">
        <v>2935162.97</v>
      </c>
      <c r="F103" s="18">
        <v>2833770.8</v>
      </c>
      <c r="G103" s="18">
        <v>2292736.54</v>
      </c>
      <c r="H103" s="18">
        <f t="shared" si="33"/>
        <v>3056982.0533333332</v>
      </c>
      <c r="I103" s="18">
        <f t="shared" si="38"/>
        <v>3148691.5149333333</v>
      </c>
      <c r="J103" s="18">
        <v>3150000</v>
      </c>
    </row>
    <row r="104" spans="1:10" ht="18.75" x14ac:dyDescent="0.25">
      <c r="A104" s="66">
        <v>297</v>
      </c>
      <c r="B104" s="68" t="s">
        <v>101</v>
      </c>
      <c r="C104" s="18">
        <v>0</v>
      </c>
      <c r="D104" s="18">
        <v>0</v>
      </c>
      <c r="E104" s="18">
        <v>0</v>
      </c>
      <c r="F104" s="18">
        <v>0</v>
      </c>
      <c r="G104" s="18">
        <v>0</v>
      </c>
      <c r="H104" s="18">
        <f t="shared" si="33"/>
        <v>0</v>
      </c>
      <c r="I104" s="18">
        <f t="shared" si="38"/>
        <v>0</v>
      </c>
      <c r="J104" s="18">
        <v>0</v>
      </c>
    </row>
    <row r="105" spans="1:10" ht="18.75" x14ac:dyDescent="0.25">
      <c r="A105" s="66">
        <v>298</v>
      </c>
      <c r="B105" s="68" t="s">
        <v>102</v>
      </c>
      <c r="C105" s="18">
        <v>999145.23</v>
      </c>
      <c r="D105" s="18">
        <v>805196.61</v>
      </c>
      <c r="E105" s="18">
        <v>899224.19</v>
      </c>
      <c r="F105" s="18">
        <v>1374648.64</v>
      </c>
      <c r="G105" s="18">
        <v>1292261.1500000001</v>
      </c>
      <c r="H105" s="18">
        <f t="shared" si="33"/>
        <v>1723014.8666666667</v>
      </c>
      <c r="I105" s="18">
        <f t="shared" si="38"/>
        <v>1774705.3126666667</v>
      </c>
      <c r="J105" s="18">
        <v>1775000</v>
      </c>
    </row>
    <row r="106" spans="1:10" ht="18.75" x14ac:dyDescent="0.25">
      <c r="A106" s="66">
        <v>299</v>
      </c>
      <c r="B106" s="68" t="s">
        <v>103</v>
      </c>
      <c r="C106" s="18">
        <v>103.5</v>
      </c>
      <c r="D106" s="18">
        <v>189.08</v>
      </c>
      <c r="E106" s="18">
        <v>0</v>
      </c>
      <c r="F106" s="18">
        <v>0</v>
      </c>
      <c r="G106" s="18">
        <v>649.6</v>
      </c>
      <c r="H106" s="18">
        <f t="shared" si="33"/>
        <v>866.13333333333333</v>
      </c>
      <c r="I106" s="18">
        <f t="shared" si="38"/>
        <v>892.11733333333336</v>
      </c>
      <c r="J106" s="18">
        <v>2000</v>
      </c>
    </row>
    <row r="107" spans="1:10" ht="18.75" x14ac:dyDescent="0.25">
      <c r="A107" s="61">
        <v>3000</v>
      </c>
      <c r="B107" s="62" t="s">
        <v>104</v>
      </c>
      <c r="C107" s="60">
        <f>C108+C118+C128+C138+C148+C158+C166+C176+C182</f>
        <v>37994521.75</v>
      </c>
      <c r="D107" s="60">
        <f t="shared" ref="D107:J107" si="39">D108+D118+D128+D138+D148+D158+D166+D176+D182</f>
        <v>33541615.360000003</v>
      </c>
      <c r="E107" s="60">
        <f t="shared" si="39"/>
        <v>38486532.519999996</v>
      </c>
      <c r="F107" s="60">
        <f t="shared" si="39"/>
        <v>42580736.25</v>
      </c>
      <c r="G107" s="60">
        <v>44901270.370000005</v>
      </c>
      <c r="H107" s="60">
        <f t="shared" si="39"/>
        <v>59868360.493333332</v>
      </c>
      <c r="I107" s="60">
        <f t="shared" si="39"/>
        <v>61664411.308133334</v>
      </c>
      <c r="J107" s="60">
        <f t="shared" si="39"/>
        <v>56784200</v>
      </c>
    </row>
    <row r="108" spans="1:10" ht="18.75" x14ac:dyDescent="0.25">
      <c r="A108" s="63">
        <v>3100</v>
      </c>
      <c r="B108" s="64" t="s">
        <v>105</v>
      </c>
      <c r="C108" s="65">
        <f>SUM(C109:C117)</f>
        <v>21051780.310000002</v>
      </c>
      <c r="D108" s="65">
        <f t="shared" ref="D108:J108" si="40">SUM(D109:D117)</f>
        <v>18690050.969999999</v>
      </c>
      <c r="E108" s="65">
        <f t="shared" si="40"/>
        <v>23627778.460000005</v>
      </c>
      <c r="F108" s="65">
        <f t="shared" si="40"/>
        <v>24723231.640000004</v>
      </c>
      <c r="G108" s="65">
        <v>22436013.5</v>
      </c>
      <c r="H108" s="65">
        <f t="shared" si="40"/>
        <v>29914684.666666668</v>
      </c>
      <c r="I108" s="65">
        <f t="shared" si="40"/>
        <v>30812125.206666671</v>
      </c>
      <c r="J108" s="65">
        <f t="shared" si="40"/>
        <v>31635500</v>
      </c>
    </row>
    <row r="109" spans="1:10" ht="18.75" x14ac:dyDescent="0.25">
      <c r="A109" s="66">
        <v>311</v>
      </c>
      <c r="B109" s="68" t="s">
        <v>106</v>
      </c>
      <c r="C109" s="18">
        <v>19691037.82</v>
      </c>
      <c r="D109" s="18">
        <v>17269346.489999998</v>
      </c>
      <c r="E109" s="18">
        <v>22042646.5</v>
      </c>
      <c r="F109" s="18">
        <v>23332717.640000001</v>
      </c>
      <c r="G109" s="18">
        <v>21238166.020000003</v>
      </c>
      <c r="H109" s="18">
        <f t="shared" ref="H109:H172" si="41">G109/9*12</f>
        <v>28317554.693333335</v>
      </c>
      <c r="I109" s="18">
        <f t="shared" ref="I109:I117" si="42">H109*1.03</f>
        <v>29167081.334133334</v>
      </c>
      <c r="J109" s="18">
        <v>30000000</v>
      </c>
    </row>
    <row r="110" spans="1:10" ht="18.75" x14ac:dyDescent="0.25">
      <c r="A110" s="66">
        <v>312</v>
      </c>
      <c r="B110" s="68" t="s">
        <v>107</v>
      </c>
      <c r="C110" s="18">
        <v>32969.269999999997</v>
      </c>
      <c r="D110" s="18">
        <v>23199.93</v>
      </c>
      <c r="E110" s="18">
        <v>25535.200000000001</v>
      </c>
      <c r="F110" s="18">
        <v>31610.959999999999</v>
      </c>
      <c r="G110" s="18">
        <v>20768.79</v>
      </c>
      <c r="H110" s="18">
        <f t="shared" si="41"/>
        <v>27691.72</v>
      </c>
      <c r="I110" s="18">
        <f t="shared" si="42"/>
        <v>28522.471600000001</v>
      </c>
      <c r="J110" s="18">
        <v>30000</v>
      </c>
    </row>
    <row r="111" spans="1:10" ht="18.75" x14ac:dyDescent="0.25">
      <c r="A111" s="66">
        <v>313</v>
      </c>
      <c r="B111" s="68" t="s">
        <v>108</v>
      </c>
      <c r="C111" s="18">
        <v>1761</v>
      </c>
      <c r="D111" s="18">
        <v>0</v>
      </c>
      <c r="E111" s="18">
        <v>0</v>
      </c>
      <c r="F111" s="18">
        <v>1005.12</v>
      </c>
      <c r="G111" s="18">
        <v>0</v>
      </c>
      <c r="H111" s="18">
        <f t="shared" si="41"/>
        <v>0</v>
      </c>
      <c r="I111" s="18">
        <f t="shared" si="42"/>
        <v>0</v>
      </c>
      <c r="J111" s="18">
        <v>0</v>
      </c>
    </row>
    <row r="112" spans="1:10" ht="18.75" x14ac:dyDescent="0.25">
      <c r="A112" s="66">
        <v>314</v>
      </c>
      <c r="B112" s="68" t="s">
        <v>109</v>
      </c>
      <c r="C112" s="18">
        <v>469395.63</v>
      </c>
      <c r="D112" s="18">
        <v>550956.31000000006</v>
      </c>
      <c r="E112" s="18">
        <v>582304.37</v>
      </c>
      <c r="F112" s="18">
        <v>483548.95</v>
      </c>
      <c r="G112" s="18">
        <v>366520.45999999996</v>
      </c>
      <c r="H112" s="18">
        <f t="shared" si="41"/>
        <v>488693.9466666666</v>
      </c>
      <c r="I112" s="18">
        <f t="shared" si="42"/>
        <v>503354.76506666659</v>
      </c>
      <c r="J112" s="18">
        <v>503000</v>
      </c>
    </row>
    <row r="113" spans="1:10" ht="18.75" x14ac:dyDescent="0.25">
      <c r="A113" s="66">
        <v>315</v>
      </c>
      <c r="B113" s="68" t="s">
        <v>110</v>
      </c>
      <c r="C113" s="18">
        <v>375819.75</v>
      </c>
      <c r="D113" s="18">
        <v>478338.6</v>
      </c>
      <c r="E113" s="18">
        <v>490280.03</v>
      </c>
      <c r="F113" s="18">
        <v>407343.6</v>
      </c>
      <c r="G113" s="18">
        <v>283714.15000000002</v>
      </c>
      <c r="H113" s="18">
        <f t="shared" si="41"/>
        <v>378285.53333333338</v>
      </c>
      <c r="I113" s="18">
        <f t="shared" si="42"/>
        <v>389634.09933333338</v>
      </c>
      <c r="J113" s="18">
        <v>390000</v>
      </c>
    </row>
    <row r="114" spans="1:10" ht="18.75" x14ac:dyDescent="0.25">
      <c r="A114" s="66">
        <v>316</v>
      </c>
      <c r="B114" s="68" t="s">
        <v>111</v>
      </c>
      <c r="C114" s="18">
        <v>31239.5</v>
      </c>
      <c r="D114" s="18">
        <v>16465</v>
      </c>
      <c r="E114" s="18">
        <v>14014.55</v>
      </c>
      <c r="F114" s="18">
        <v>13803.55</v>
      </c>
      <c r="G114" s="18">
        <v>41920.51</v>
      </c>
      <c r="H114" s="18">
        <f t="shared" si="41"/>
        <v>55894.013333333336</v>
      </c>
      <c r="I114" s="18">
        <f t="shared" si="42"/>
        <v>57570.83373333334</v>
      </c>
      <c r="J114" s="18">
        <v>60000</v>
      </c>
    </row>
    <row r="115" spans="1:10" ht="18.75" x14ac:dyDescent="0.25">
      <c r="A115" s="66">
        <v>317</v>
      </c>
      <c r="B115" s="68" t="s">
        <v>112</v>
      </c>
      <c r="C115" s="18">
        <v>446247.92</v>
      </c>
      <c r="D115" s="18">
        <v>349420.34</v>
      </c>
      <c r="E115" s="18">
        <v>468479.76</v>
      </c>
      <c r="F115" s="18">
        <v>450630.18</v>
      </c>
      <c r="G115" s="18">
        <v>483356.70999999996</v>
      </c>
      <c r="H115" s="18">
        <f t="shared" si="41"/>
        <v>644475.61333333328</v>
      </c>
      <c r="I115" s="18">
        <f t="shared" si="42"/>
        <v>663809.88173333334</v>
      </c>
      <c r="J115" s="18">
        <v>650000</v>
      </c>
    </row>
    <row r="116" spans="1:10" ht="18.75" x14ac:dyDescent="0.25">
      <c r="A116" s="66">
        <v>318</v>
      </c>
      <c r="B116" s="68" t="s">
        <v>113</v>
      </c>
      <c r="C116" s="18">
        <v>3309.42</v>
      </c>
      <c r="D116" s="18">
        <v>2324.3000000000002</v>
      </c>
      <c r="E116" s="18">
        <v>4518.05</v>
      </c>
      <c r="F116" s="18">
        <v>2571.64</v>
      </c>
      <c r="G116" s="18">
        <v>1566.8600000000001</v>
      </c>
      <c r="H116" s="18">
        <f t="shared" si="41"/>
        <v>2089.1466666666665</v>
      </c>
      <c r="I116" s="18">
        <f t="shared" si="42"/>
        <v>2151.8210666666664</v>
      </c>
      <c r="J116" s="18">
        <v>2500</v>
      </c>
    </row>
    <row r="117" spans="1:10" ht="18.75" x14ac:dyDescent="0.25">
      <c r="A117" s="66">
        <v>319</v>
      </c>
      <c r="B117" s="68" t="s">
        <v>114</v>
      </c>
      <c r="C117" s="18">
        <v>0</v>
      </c>
      <c r="D117" s="18">
        <v>0</v>
      </c>
      <c r="E117" s="18">
        <v>0</v>
      </c>
      <c r="F117" s="18">
        <v>0</v>
      </c>
      <c r="G117" s="18">
        <v>0</v>
      </c>
      <c r="H117" s="18">
        <f t="shared" si="41"/>
        <v>0</v>
      </c>
      <c r="I117" s="18">
        <f t="shared" si="42"/>
        <v>0</v>
      </c>
      <c r="J117" s="18">
        <v>0</v>
      </c>
    </row>
    <row r="118" spans="1:10" ht="18.75" x14ac:dyDescent="0.25">
      <c r="A118" s="63">
        <v>3200</v>
      </c>
      <c r="B118" s="64" t="s">
        <v>115</v>
      </c>
      <c r="C118" s="65">
        <f>SUM(C119:C127)</f>
        <v>2080101.47</v>
      </c>
      <c r="D118" s="65">
        <f t="shared" ref="D118:J118" si="43">SUM(D119:D127)</f>
        <v>887818.8</v>
      </c>
      <c r="E118" s="65">
        <f t="shared" si="43"/>
        <v>1054137.43</v>
      </c>
      <c r="F118" s="65">
        <f t="shared" si="43"/>
        <v>1205937.33</v>
      </c>
      <c r="G118" s="65">
        <v>1174485.8700000001</v>
      </c>
      <c r="H118" s="65">
        <f t="shared" si="43"/>
        <v>1565981.1600000001</v>
      </c>
      <c r="I118" s="65">
        <f t="shared" si="43"/>
        <v>1612960.5948000001</v>
      </c>
      <c r="J118" s="65">
        <f t="shared" si="43"/>
        <v>1601700</v>
      </c>
    </row>
    <row r="119" spans="1:10" ht="18.75" x14ac:dyDescent="0.25">
      <c r="A119" s="66">
        <v>321</v>
      </c>
      <c r="B119" s="68" t="s">
        <v>116</v>
      </c>
      <c r="C119" s="18">
        <v>388643.73</v>
      </c>
      <c r="D119" s="18">
        <v>96362.6</v>
      </c>
      <c r="E119" s="18">
        <v>189162.6</v>
      </c>
      <c r="F119" s="18">
        <v>78790.509999999995</v>
      </c>
      <c r="G119" s="18">
        <v>179600</v>
      </c>
      <c r="H119" s="18">
        <f t="shared" si="41"/>
        <v>239466.66666666666</v>
      </c>
      <c r="I119" s="18">
        <f t="shared" ref="I119:I127" si="44">H119*1.03</f>
        <v>246650.66666666666</v>
      </c>
      <c r="J119" s="18">
        <v>246000</v>
      </c>
    </row>
    <row r="120" spans="1:10" ht="18.75" x14ac:dyDescent="0.25">
      <c r="A120" s="66">
        <v>322</v>
      </c>
      <c r="B120" s="68" t="s">
        <v>117</v>
      </c>
      <c r="C120" s="18">
        <v>325340</v>
      </c>
      <c r="D120" s="18">
        <v>196639.82</v>
      </c>
      <c r="E120" s="18">
        <v>102960</v>
      </c>
      <c r="F120" s="18">
        <v>370564</v>
      </c>
      <c r="G120" s="18">
        <v>72660</v>
      </c>
      <c r="H120" s="18">
        <f t="shared" si="41"/>
        <v>96880</v>
      </c>
      <c r="I120" s="18">
        <f t="shared" si="44"/>
        <v>99786.400000000009</v>
      </c>
      <c r="J120" s="18">
        <v>100000</v>
      </c>
    </row>
    <row r="121" spans="1:10" ht="18.75" x14ac:dyDescent="0.25">
      <c r="A121" s="66">
        <v>323</v>
      </c>
      <c r="B121" s="68" t="s">
        <v>118</v>
      </c>
      <c r="C121" s="18">
        <v>1020438.83</v>
      </c>
      <c r="D121" s="18">
        <v>90688.8</v>
      </c>
      <c r="E121" s="18">
        <v>2320</v>
      </c>
      <c r="F121" s="18">
        <v>2300</v>
      </c>
      <c r="G121" s="18">
        <v>34500</v>
      </c>
      <c r="H121" s="18">
        <f t="shared" si="41"/>
        <v>46000</v>
      </c>
      <c r="I121" s="18">
        <f t="shared" si="44"/>
        <v>47380</v>
      </c>
      <c r="J121" s="18">
        <v>50000</v>
      </c>
    </row>
    <row r="122" spans="1:10" ht="18.75" x14ac:dyDescent="0.25">
      <c r="A122" s="66">
        <v>324</v>
      </c>
      <c r="B122" s="68" t="s">
        <v>119</v>
      </c>
      <c r="C122" s="18">
        <v>0</v>
      </c>
      <c r="D122" s="18">
        <v>0</v>
      </c>
      <c r="E122" s="18">
        <v>0</v>
      </c>
      <c r="F122" s="18">
        <v>0</v>
      </c>
      <c r="G122" s="18">
        <v>1835.62</v>
      </c>
      <c r="H122" s="18">
        <f t="shared" si="41"/>
        <v>2447.4933333333333</v>
      </c>
      <c r="I122" s="18">
        <f t="shared" si="44"/>
        <v>2520.9181333333336</v>
      </c>
      <c r="J122" s="18">
        <v>2500</v>
      </c>
    </row>
    <row r="123" spans="1:10" ht="18.75" x14ac:dyDescent="0.25">
      <c r="A123" s="66">
        <v>325</v>
      </c>
      <c r="B123" s="68" t="s">
        <v>120</v>
      </c>
      <c r="C123" s="18">
        <v>110459.99</v>
      </c>
      <c r="D123" s="18">
        <v>25756</v>
      </c>
      <c r="E123" s="18">
        <v>23780</v>
      </c>
      <c r="F123" s="18">
        <v>3944</v>
      </c>
      <c r="G123" s="18">
        <v>2320</v>
      </c>
      <c r="H123" s="18">
        <f t="shared" si="41"/>
        <v>3093.333333333333</v>
      </c>
      <c r="I123" s="18">
        <f t="shared" si="44"/>
        <v>3186.1333333333332</v>
      </c>
      <c r="J123" s="18">
        <v>3200</v>
      </c>
    </row>
    <row r="124" spans="1:10" ht="18.75" x14ac:dyDescent="0.25">
      <c r="A124" s="66">
        <v>326</v>
      </c>
      <c r="B124" s="68" t="s">
        <v>121</v>
      </c>
      <c r="C124" s="18">
        <v>221866.92</v>
      </c>
      <c r="D124" s="18">
        <v>63808.12</v>
      </c>
      <c r="E124" s="18">
        <v>120986.84</v>
      </c>
      <c r="F124" s="18">
        <v>115585</v>
      </c>
      <c r="G124" s="18">
        <v>282759.98000000004</v>
      </c>
      <c r="H124" s="18">
        <f t="shared" si="41"/>
        <v>377013.3066666667</v>
      </c>
      <c r="I124" s="18">
        <f t="shared" si="44"/>
        <v>388323.70586666669</v>
      </c>
      <c r="J124" s="18">
        <v>400000</v>
      </c>
    </row>
    <row r="125" spans="1:10" ht="18.75" x14ac:dyDescent="0.25">
      <c r="A125" s="66">
        <v>327</v>
      </c>
      <c r="B125" s="68" t="s">
        <v>122</v>
      </c>
      <c r="C125" s="18">
        <v>0</v>
      </c>
      <c r="D125" s="18">
        <v>0</v>
      </c>
      <c r="E125" s="18">
        <v>0</v>
      </c>
      <c r="F125" s="18">
        <v>0</v>
      </c>
      <c r="G125" s="18">
        <v>0</v>
      </c>
      <c r="H125" s="18">
        <f t="shared" si="41"/>
        <v>0</v>
      </c>
      <c r="I125" s="18">
        <f t="shared" si="44"/>
        <v>0</v>
      </c>
      <c r="J125" s="18">
        <v>0</v>
      </c>
    </row>
    <row r="126" spans="1:10" ht="18.75" x14ac:dyDescent="0.25">
      <c r="A126" s="66">
        <v>328</v>
      </c>
      <c r="B126" s="68" t="s">
        <v>123</v>
      </c>
      <c r="C126" s="18">
        <v>0</v>
      </c>
      <c r="D126" s="18">
        <v>0</v>
      </c>
      <c r="E126" s="18">
        <v>0</v>
      </c>
      <c r="F126" s="18">
        <v>0</v>
      </c>
      <c r="G126" s="18">
        <v>0</v>
      </c>
      <c r="H126" s="18">
        <f t="shared" si="41"/>
        <v>0</v>
      </c>
      <c r="I126" s="18">
        <f t="shared" si="44"/>
        <v>0</v>
      </c>
      <c r="J126" s="18">
        <v>0</v>
      </c>
    </row>
    <row r="127" spans="1:10" ht="18.75" x14ac:dyDescent="0.25">
      <c r="A127" s="66">
        <v>329</v>
      </c>
      <c r="B127" s="68" t="s">
        <v>124</v>
      </c>
      <c r="C127" s="18">
        <v>13352</v>
      </c>
      <c r="D127" s="18">
        <v>414563.46</v>
      </c>
      <c r="E127" s="18">
        <v>614927.99</v>
      </c>
      <c r="F127" s="18">
        <v>634753.81999999995</v>
      </c>
      <c r="G127" s="18">
        <v>600810.27</v>
      </c>
      <c r="H127" s="18">
        <f t="shared" si="41"/>
        <v>801080.3600000001</v>
      </c>
      <c r="I127" s="18">
        <f t="shared" si="44"/>
        <v>825112.77080000017</v>
      </c>
      <c r="J127" s="18">
        <v>800000</v>
      </c>
    </row>
    <row r="128" spans="1:10" ht="18.75" x14ac:dyDescent="0.25">
      <c r="A128" s="63">
        <v>3300</v>
      </c>
      <c r="B128" s="64" t="s">
        <v>125</v>
      </c>
      <c r="C128" s="65">
        <f>SUM(C129:C137)</f>
        <v>2492434.98</v>
      </c>
      <c r="D128" s="65">
        <f t="shared" ref="D128:J128" si="45">SUM(D129:D137)</f>
        <v>2254993.39</v>
      </c>
      <c r="E128" s="65">
        <f t="shared" si="45"/>
        <v>2845862.3400000003</v>
      </c>
      <c r="F128" s="65">
        <f t="shared" si="45"/>
        <v>1923451.2600000002</v>
      </c>
      <c r="G128" s="65">
        <v>2785357.26</v>
      </c>
      <c r="H128" s="65">
        <f t="shared" si="45"/>
        <v>3713809.6800000006</v>
      </c>
      <c r="I128" s="65">
        <f t="shared" si="45"/>
        <v>3825223.9704</v>
      </c>
      <c r="J128" s="65">
        <f t="shared" si="45"/>
        <v>3825000</v>
      </c>
    </row>
    <row r="129" spans="1:10" ht="18.75" x14ac:dyDescent="0.25">
      <c r="A129" s="66">
        <v>331</v>
      </c>
      <c r="B129" s="67" t="s">
        <v>126</v>
      </c>
      <c r="C129" s="18">
        <v>65708.3</v>
      </c>
      <c r="D129" s="18">
        <v>328638.09999999998</v>
      </c>
      <c r="E129" s="18">
        <v>649756.47</v>
      </c>
      <c r="F129" s="18">
        <v>472756.94</v>
      </c>
      <c r="G129" s="18">
        <v>950686.25</v>
      </c>
      <c r="H129" s="18">
        <f t="shared" si="41"/>
        <v>1267581.6666666667</v>
      </c>
      <c r="I129" s="18">
        <f t="shared" ref="I129:I137" si="46">H129*1.03</f>
        <v>1305609.1166666667</v>
      </c>
      <c r="J129" s="18">
        <v>1200000</v>
      </c>
    </row>
    <row r="130" spans="1:10" ht="18.75" x14ac:dyDescent="0.25">
      <c r="A130" s="66">
        <v>332</v>
      </c>
      <c r="B130" s="68" t="s">
        <v>127</v>
      </c>
      <c r="C130" s="18">
        <v>55294.34</v>
      </c>
      <c r="D130" s="18">
        <v>243136</v>
      </c>
      <c r="E130" s="18">
        <v>388422</v>
      </c>
      <c r="F130" s="18">
        <v>249133.6</v>
      </c>
      <c r="G130" s="18">
        <v>150434.16</v>
      </c>
      <c r="H130" s="18">
        <f t="shared" si="41"/>
        <v>200578.88</v>
      </c>
      <c r="I130" s="18">
        <f t="shared" si="46"/>
        <v>206596.2464</v>
      </c>
      <c r="J130" s="18">
        <v>230000</v>
      </c>
    </row>
    <row r="131" spans="1:10" ht="18.75" x14ac:dyDescent="0.25">
      <c r="A131" s="66">
        <v>333</v>
      </c>
      <c r="B131" s="68" t="s">
        <v>128</v>
      </c>
      <c r="C131" s="18">
        <v>8118.84</v>
      </c>
      <c r="D131" s="18">
        <v>15778.56</v>
      </c>
      <c r="E131" s="18">
        <v>13021.59</v>
      </c>
      <c r="F131" s="18">
        <v>23200</v>
      </c>
      <c r="G131" s="18">
        <v>429562.95</v>
      </c>
      <c r="H131" s="18">
        <f t="shared" si="41"/>
        <v>572750.6</v>
      </c>
      <c r="I131" s="18">
        <f t="shared" si="46"/>
        <v>589933.11800000002</v>
      </c>
      <c r="J131" s="18">
        <v>800000</v>
      </c>
    </row>
    <row r="132" spans="1:10" ht="18.75" x14ac:dyDescent="0.25">
      <c r="A132" s="66">
        <v>334</v>
      </c>
      <c r="B132" s="68" t="s">
        <v>129</v>
      </c>
      <c r="C132" s="18">
        <v>17040.400000000001</v>
      </c>
      <c r="D132" s="18">
        <v>13290</v>
      </c>
      <c r="E132" s="18">
        <v>86226.08</v>
      </c>
      <c r="F132" s="18">
        <v>107495.03999999999</v>
      </c>
      <c r="G132" s="18">
        <v>48428.43</v>
      </c>
      <c r="H132" s="18">
        <f t="shared" si="41"/>
        <v>64571.24</v>
      </c>
      <c r="I132" s="18">
        <f t="shared" si="46"/>
        <v>66508.377200000003</v>
      </c>
      <c r="J132" s="18">
        <v>80000</v>
      </c>
    </row>
    <row r="133" spans="1:10" ht="18.75" x14ac:dyDescent="0.25">
      <c r="A133" s="66">
        <v>335</v>
      </c>
      <c r="B133" s="68" t="s">
        <v>130</v>
      </c>
      <c r="C133" s="18">
        <v>689850.65</v>
      </c>
      <c r="D133" s="18">
        <v>205406.3</v>
      </c>
      <c r="E133" s="18">
        <v>45976.77</v>
      </c>
      <c r="F133" s="18">
        <v>5725.9</v>
      </c>
      <c r="G133" s="18">
        <v>221660.79999999999</v>
      </c>
      <c r="H133" s="18">
        <f t="shared" si="41"/>
        <v>295547.73333333334</v>
      </c>
      <c r="I133" s="18">
        <f t="shared" si="46"/>
        <v>304414.16533333337</v>
      </c>
      <c r="J133" s="18">
        <v>295000</v>
      </c>
    </row>
    <row r="134" spans="1:10" ht="18.75" x14ac:dyDescent="0.25">
      <c r="A134" s="66">
        <v>336</v>
      </c>
      <c r="B134" s="68" t="s">
        <v>131</v>
      </c>
      <c r="C134" s="18">
        <v>1332551.55</v>
      </c>
      <c r="D134" s="18">
        <v>1333215.31</v>
      </c>
      <c r="E134" s="18">
        <v>1286271.48</v>
      </c>
      <c r="F134" s="18">
        <v>1035422.78</v>
      </c>
      <c r="G134" s="18">
        <v>978088.66999999993</v>
      </c>
      <c r="H134" s="18">
        <f t="shared" si="41"/>
        <v>1304118.2266666666</v>
      </c>
      <c r="I134" s="18">
        <f t="shared" si="46"/>
        <v>1343241.7734666667</v>
      </c>
      <c r="J134" s="18">
        <v>1200000</v>
      </c>
    </row>
    <row r="135" spans="1:10" ht="18.75" x14ac:dyDescent="0.25">
      <c r="A135" s="66">
        <v>337</v>
      </c>
      <c r="B135" s="68" t="s">
        <v>132</v>
      </c>
      <c r="C135" s="18">
        <v>0</v>
      </c>
      <c r="D135" s="18">
        <v>0</v>
      </c>
      <c r="E135" s="18">
        <v>0</v>
      </c>
      <c r="F135" s="18">
        <v>0</v>
      </c>
      <c r="G135" s="18">
        <v>0</v>
      </c>
      <c r="H135" s="18">
        <f t="shared" si="41"/>
        <v>0</v>
      </c>
      <c r="I135" s="18">
        <f t="shared" si="46"/>
        <v>0</v>
      </c>
      <c r="J135" s="18"/>
    </row>
    <row r="136" spans="1:10" ht="18.75" x14ac:dyDescent="0.25">
      <c r="A136" s="66">
        <v>338</v>
      </c>
      <c r="B136" s="68" t="s">
        <v>133</v>
      </c>
      <c r="C136" s="18">
        <v>0</v>
      </c>
      <c r="D136" s="18">
        <v>0</v>
      </c>
      <c r="E136" s="18">
        <v>0</v>
      </c>
      <c r="F136" s="18">
        <v>0</v>
      </c>
      <c r="G136" s="18">
        <v>0</v>
      </c>
      <c r="H136" s="18">
        <f t="shared" si="41"/>
        <v>0</v>
      </c>
      <c r="I136" s="18">
        <f t="shared" si="46"/>
        <v>0</v>
      </c>
      <c r="J136" s="18"/>
    </row>
    <row r="137" spans="1:10" ht="18.75" x14ac:dyDescent="0.25">
      <c r="A137" s="66">
        <v>339</v>
      </c>
      <c r="B137" s="68" t="s">
        <v>134</v>
      </c>
      <c r="C137" s="18">
        <v>323870.90000000002</v>
      </c>
      <c r="D137" s="18">
        <v>115529.12</v>
      </c>
      <c r="E137" s="18">
        <v>376187.95</v>
      </c>
      <c r="F137" s="18">
        <v>29717</v>
      </c>
      <c r="G137" s="18">
        <v>6496</v>
      </c>
      <c r="H137" s="18">
        <f t="shared" si="41"/>
        <v>8661.3333333333339</v>
      </c>
      <c r="I137" s="18">
        <f t="shared" si="46"/>
        <v>8921.1733333333341</v>
      </c>
      <c r="J137" s="18">
        <v>20000</v>
      </c>
    </row>
    <row r="138" spans="1:10" ht="18.75" x14ac:dyDescent="0.25">
      <c r="A138" s="63">
        <v>3400</v>
      </c>
      <c r="B138" s="64" t="s">
        <v>135</v>
      </c>
      <c r="C138" s="65">
        <f>SUM(C139:C147)</f>
        <v>1177399.3800000001</v>
      </c>
      <c r="D138" s="65">
        <f t="shared" ref="D138:J138" si="47">SUM(D139:D147)</f>
        <v>1222873.4099999999</v>
      </c>
      <c r="E138" s="65">
        <f t="shared" si="47"/>
        <v>1365146.9000000001</v>
      </c>
      <c r="F138" s="65">
        <f t="shared" si="47"/>
        <v>2009530.8</v>
      </c>
      <c r="G138" s="65">
        <v>2342087.27</v>
      </c>
      <c r="H138" s="65">
        <f t="shared" si="47"/>
        <v>3122783.0266666668</v>
      </c>
      <c r="I138" s="65">
        <f t="shared" si="47"/>
        <v>3216466.5174666671</v>
      </c>
      <c r="J138" s="65">
        <f t="shared" si="47"/>
        <v>2932000</v>
      </c>
    </row>
    <row r="139" spans="1:10" ht="18.75" x14ac:dyDescent="0.25">
      <c r="A139" s="66">
        <v>341</v>
      </c>
      <c r="B139" s="68" t="s">
        <v>136</v>
      </c>
      <c r="C139" s="18">
        <v>342825.94</v>
      </c>
      <c r="D139" s="18">
        <v>265855.84999999998</v>
      </c>
      <c r="E139" s="18">
        <v>192959.78</v>
      </c>
      <c r="F139" s="18">
        <v>563847.78</v>
      </c>
      <c r="G139" s="18">
        <v>441344.44</v>
      </c>
      <c r="H139" s="18">
        <f t="shared" si="41"/>
        <v>588459.25333333341</v>
      </c>
      <c r="I139" s="18">
        <f t="shared" ref="I139:I191" si="48">H139*1.03</f>
        <v>606113.03093333344</v>
      </c>
      <c r="J139" s="18">
        <v>450000</v>
      </c>
    </row>
    <row r="140" spans="1:10" ht="18.75" x14ac:dyDescent="0.25">
      <c r="A140" s="66">
        <v>342</v>
      </c>
      <c r="B140" s="68" t="s">
        <v>137</v>
      </c>
      <c r="C140" s="18">
        <v>0</v>
      </c>
      <c r="D140" s="18">
        <v>0</v>
      </c>
      <c r="E140" s="18">
        <v>0</v>
      </c>
      <c r="F140" s="18">
        <v>0</v>
      </c>
      <c r="G140" s="18">
        <v>0</v>
      </c>
      <c r="H140" s="18">
        <f t="shared" si="41"/>
        <v>0</v>
      </c>
      <c r="I140" s="18">
        <f t="shared" si="48"/>
        <v>0</v>
      </c>
      <c r="J140" s="18">
        <v>50000</v>
      </c>
    </row>
    <row r="141" spans="1:10" ht="18.75" x14ac:dyDescent="0.25">
      <c r="A141" s="66">
        <v>343</v>
      </c>
      <c r="B141" s="68" t="s">
        <v>138</v>
      </c>
      <c r="C141" s="18">
        <v>0</v>
      </c>
      <c r="D141" s="18">
        <v>0</v>
      </c>
      <c r="E141" s="18">
        <v>0</v>
      </c>
      <c r="F141" s="18">
        <v>0</v>
      </c>
      <c r="G141" s="18">
        <v>248352.29</v>
      </c>
      <c r="H141" s="18">
        <f t="shared" si="41"/>
        <v>331136.38666666666</v>
      </c>
      <c r="I141" s="18">
        <f t="shared" si="48"/>
        <v>341070.47826666664</v>
      </c>
      <c r="J141" s="18">
        <v>360000</v>
      </c>
    </row>
    <row r="142" spans="1:10" ht="18.75" x14ac:dyDescent="0.25">
      <c r="A142" s="66">
        <v>344</v>
      </c>
      <c r="B142" s="68" t="s">
        <v>139</v>
      </c>
      <c r="C142" s="18">
        <v>637270.42000000004</v>
      </c>
      <c r="D142" s="18">
        <v>515709.85</v>
      </c>
      <c r="E142" s="18">
        <v>618892.74</v>
      </c>
      <c r="F142" s="18">
        <v>1177500.32</v>
      </c>
      <c r="G142" s="18">
        <v>1540360.1400000001</v>
      </c>
      <c r="H142" s="18">
        <f t="shared" si="41"/>
        <v>2053813.52</v>
      </c>
      <c r="I142" s="18">
        <f t="shared" si="48"/>
        <v>2115427.9256000002</v>
      </c>
      <c r="J142" s="18">
        <v>1900000</v>
      </c>
    </row>
    <row r="143" spans="1:10" ht="18.75" x14ac:dyDescent="0.25">
      <c r="A143" s="66">
        <v>345</v>
      </c>
      <c r="B143" s="68" t="s">
        <v>140</v>
      </c>
      <c r="C143" s="18">
        <v>82199</v>
      </c>
      <c r="D143" s="18">
        <v>391988.31</v>
      </c>
      <c r="E143" s="18">
        <v>338619.39</v>
      </c>
      <c r="F143" s="18">
        <v>0</v>
      </c>
      <c r="G143" s="18">
        <v>0</v>
      </c>
      <c r="H143" s="18">
        <f t="shared" si="41"/>
        <v>0</v>
      </c>
      <c r="I143" s="18">
        <f t="shared" si="48"/>
        <v>0</v>
      </c>
      <c r="J143" s="18">
        <v>0</v>
      </c>
    </row>
    <row r="144" spans="1:10" ht="18.75" x14ac:dyDescent="0.25">
      <c r="A144" s="66">
        <v>346</v>
      </c>
      <c r="B144" s="68" t="s">
        <v>141</v>
      </c>
      <c r="C144" s="18">
        <v>0</v>
      </c>
      <c r="D144" s="18">
        <v>0</v>
      </c>
      <c r="E144" s="18">
        <v>0</v>
      </c>
      <c r="F144" s="18">
        <v>0</v>
      </c>
      <c r="G144" s="18">
        <v>0</v>
      </c>
      <c r="H144" s="18">
        <f t="shared" si="41"/>
        <v>0</v>
      </c>
      <c r="I144" s="18">
        <f t="shared" si="48"/>
        <v>0</v>
      </c>
      <c r="J144" s="18">
        <v>0</v>
      </c>
    </row>
    <row r="145" spans="1:10" ht="18.75" x14ac:dyDescent="0.25">
      <c r="A145" s="66">
        <v>347</v>
      </c>
      <c r="B145" s="68" t="s">
        <v>142</v>
      </c>
      <c r="C145" s="18">
        <v>114788.43</v>
      </c>
      <c r="D145" s="18">
        <v>49319.4</v>
      </c>
      <c r="E145" s="18">
        <v>214674.99</v>
      </c>
      <c r="F145" s="18">
        <v>268182.7</v>
      </c>
      <c r="G145" s="18">
        <v>112030.40000000001</v>
      </c>
      <c r="H145" s="18">
        <f t="shared" si="41"/>
        <v>149373.86666666667</v>
      </c>
      <c r="I145" s="18">
        <f t="shared" si="48"/>
        <v>153855.08266666668</v>
      </c>
      <c r="J145" s="18">
        <v>172000</v>
      </c>
    </row>
    <row r="146" spans="1:10" ht="18.75" x14ac:dyDescent="0.25">
      <c r="A146" s="66">
        <v>348</v>
      </c>
      <c r="B146" s="68" t="s">
        <v>143</v>
      </c>
      <c r="C146" s="18">
        <v>0</v>
      </c>
      <c r="D146" s="18">
        <v>0</v>
      </c>
      <c r="E146" s="18">
        <v>0</v>
      </c>
      <c r="F146" s="18">
        <v>0</v>
      </c>
      <c r="G146" s="18">
        <v>0</v>
      </c>
      <c r="H146" s="18">
        <f t="shared" si="41"/>
        <v>0</v>
      </c>
      <c r="I146" s="18">
        <f t="shared" si="48"/>
        <v>0</v>
      </c>
      <c r="J146" s="18">
        <v>0</v>
      </c>
    </row>
    <row r="147" spans="1:10" ht="18.75" x14ac:dyDescent="0.25">
      <c r="A147" s="66">
        <v>349</v>
      </c>
      <c r="B147" s="68" t="s">
        <v>144</v>
      </c>
      <c r="C147" s="18">
        <v>315.58999999999997</v>
      </c>
      <c r="D147" s="18">
        <v>0</v>
      </c>
      <c r="E147" s="18">
        <v>0</v>
      </c>
      <c r="F147" s="18">
        <v>0</v>
      </c>
      <c r="G147" s="18">
        <v>0</v>
      </c>
      <c r="H147" s="18">
        <f t="shared" si="41"/>
        <v>0</v>
      </c>
      <c r="I147" s="18">
        <f t="shared" si="48"/>
        <v>0</v>
      </c>
      <c r="J147" s="18">
        <v>0</v>
      </c>
    </row>
    <row r="148" spans="1:10" ht="18.75" x14ac:dyDescent="0.25">
      <c r="A148" s="63">
        <v>3500</v>
      </c>
      <c r="B148" s="64" t="s">
        <v>145</v>
      </c>
      <c r="C148" s="65">
        <f>SUM(C149:C157)</f>
        <v>6965464.5999999996</v>
      </c>
      <c r="D148" s="65">
        <f t="shared" ref="D148:J148" si="49">SUM(D149:D157)</f>
        <v>6587663.5499999998</v>
      </c>
      <c r="E148" s="65">
        <f t="shared" si="49"/>
        <v>7571084.3699999992</v>
      </c>
      <c r="F148" s="65">
        <f t="shared" si="49"/>
        <v>7589412.5700000003</v>
      </c>
      <c r="G148" s="65">
        <v>5875556.6900000004</v>
      </c>
      <c r="H148" s="65">
        <f t="shared" si="49"/>
        <v>7834075.5866666669</v>
      </c>
      <c r="I148" s="65">
        <f t="shared" si="49"/>
        <v>8069097.8542666668</v>
      </c>
      <c r="J148" s="65">
        <f t="shared" si="49"/>
        <v>8435000</v>
      </c>
    </row>
    <row r="149" spans="1:10" ht="18.75" x14ac:dyDescent="0.25">
      <c r="A149" s="66">
        <v>351</v>
      </c>
      <c r="B149" s="68" t="s">
        <v>146</v>
      </c>
      <c r="C149" s="18">
        <v>889719.02</v>
      </c>
      <c r="D149" s="18">
        <v>200058.41</v>
      </c>
      <c r="E149" s="18">
        <v>466842.15</v>
      </c>
      <c r="F149" s="18">
        <v>165149.5</v>
      </c>
      <c r="G149" s="18">
        <v>144649.96</v>
      </c>
      <c r="H149" s="18">
        <f t="shared" si="41"/>
        <v>192866.61333333331</v>
      </c>
      <c r="I149" s="18">
        <f t="shared" si="48"/>
        <v>198652.61173333332</v>
      </c>
      <c r="J149" s="18">
        <v>280000</v>
      </c>
    </row>
    <row r="150" spans="1:10" ht="18.75" x14ac:dyDescent="0.25">
      <c r="A150" s="66">
        <v>352</v>
      </c>
      <c r="B150" s="68" t="s">
        <v>147</v>
      </c>
      <c r="C150" s="18">
        <v>97350.99</v>
      </c>
      <c r="D150" s="18">
        <v>31612.18</v>
      </c>
      <c r="E150" s="18">
        <v>121466.74</v>
      </c>
      <c r="F150" s="18">
        <v>110899.75</v>
      </c>
      <c r="G150" s="18">
        <v>56473.01</v>
      </c>
      <c r="H150" s="18">
        <f t="shared" si="41"/>
        <v>75297.346666666665</v>
      </c>
      <c r="I150" s="18">
        <f t="shared" si="48"/>
        <v>77556.267066666667</v>
      </c>
      <c r="J150" s="18">
        <v>90000</v>
      </c>
    </row>
    <row r="151" spans="1:10" ht="18.75" x14ac:dyDescent="0.25">
      <c r="A151" s="66">
        <v>353</v>
      </c>
      <c r="B151" s="68" t="s">
        <v>148</v>
      </c>
      <c r="C151" s="18">
        <v>70202.81</v>
      </c>
      <c r="D151" s="18">
        <v>151322.64000000001</v>
      </c>
      <c r="E151" s="18">
        <v>107081.92</v>
      </c>
      <c r="F151" s="18">
        <v>106698.72</v>
      </c>
      <c r="G151" s="18">
        <v>82569.37</v>
      </c>
      <c r="H151" s="18">
        <f t="shared" si="41"/>
        <v>110092.49333333332</v>
      </c>
      <c r="I151" s="18">
        <f t="shared" si="48"/>
        <v>113395.26813333332</v>
      </c>
      <c r="J151" s="18">
        <v>125000</v>
      </c>
    </row>
    <row r="152" spans="1:10" ht="18.75" x14ac:dyDescent="0.25">
      <c r="A152" s="66">
        <v>354</v>
      </c>
      <c r="B152" s="68" t="s">
        <v>149</v>
      </c>
      <c r="C152" s="18">
        <v>160</v>
      </c>
      <c r="D152" s="18">
        <v>870</v>
      </c>
      <c r="E152" s="18">
        <v>812</v>
      </c>
      <c r="F152" s="18">
        <v>4732.05</v>
      </c>
      <c r="G152" s="18">
        <v>2356.0100000000002</v>
      </c>
      <c r="H152" s="18">
        <f t="shared" si="41"/>
        <v>3141.3466666666668</v>
      </c>
      <c r="I152" s="18">
        <f t="shared" si="48"/>
        <v>3235.5870666666669</v>
      </c>
      <c r="J152" s="18">
        <v>5000</v>
      </c>
    </row>
    <row r="153" spans="1:10" ht="18.75" x14ac:dyDescent="0.25">
      <c r="A153" s="66">
        <v>355</v>
      </c>
      <c r="B153" s="68" t="s">
        <v>150</v>
      </c>
      <c r="C153" s="18">
        <v>826678.98</v>
      </c>
      <c r="D153" s="18">
        <v>1195357.1399999999</v>
      </c>
      <c r="E153" s="18">
        <v>1184953.6299999999</v>
      </c>
      <c r="F153" s="18">
        <v>1098743.04</v>
      </c>
      <c r="G153" s="18">
        <v>917365.21000000008</v>
      </c>
      <c r="H153" s="18">
        <f t="shared" si="41"/>
        <v>1223153.6133333333</v>
      </c>
      <c r="I153" s="18">
        <f t="shared" si="48"/>
        <v>1259848.2217333333</v>
      </c>
      <c r="J153" s="18">
        <v>1400000</v>
      </c>
    </row>
    <row r="154" spans="1:10" ht="18.75" x14ac:dyDescent="0.25">
      <c r="A154" s="66">
        <v>356</v>
      </c>
      <c r="B154" s="68" t="s">
        <v>151</v>
      </c>
      <c r="C154" s="18">
        <v>0</v>
      </c>
      <c r="D154" s="18">
        <v>0</v>
      </c>
      <c r="E154" s="18">
        <v>0</v>
      </c>
      <c r="F154" s="18">
        <v>0</v>
      </c>
      <c r="G154" s="18">
        <v>0</v>
      </c>
      <c r="H154" s="18">
        <f t="shared" si="41"/>
        <v>0</v>
      </c>
      <c r="I154" s="18">
        <f t="shared" si="48"/>
        <v>0</v>
      </c>
      <c r="J154" s="18">
        <v>30000</v>
      </c>
    </row>
    <row r="155" spans="1:10" ht="18.75" x14ac:dyDescent="0.25">
      <c r="A155" s="66">
        <v>357</v>
      </c>
      <c r="B155" s="68" t="s">
        <v>152</v>
      </c>
      <c r="C155" s="18">
        <v>1231225.1299999999</v>
      </c>
      <c r="D155" s="18">
        <v>788957.05</v>
      </c>
      <c r="E155" s="18">
        <v>778857.34</v>
      </c>
      <c r="F155" s="18">
        <v>892576.79</v>
      </c>
      <c r="G155" s="18">
        <v>819047.6100000001</v>
      </c>
      <c r="H155" s="18">
        <f t="shared" si="41"/>
        <v>1092063.48</v>
      </c>
      <c r="I155" s="18">
        <f t="shared" si="48"/>
        <v>1124825.3844000001</v>
      </c>
      <c r="J155" s="18">
        <v>1200000</v>
      </c>
    </row>
    <row r="156" spans="1:10" ht="18.75" x14ac:dyDescent="0.25">
      <c r="A156" s="66">
        <v>358</v>
      </c>
      <c r="B156" s="68" t="s">
        <v>153</v>
      </c>
      <c r="C156" s="18">
        <v>3705724.07</v>
      </c>
      <c r="D156" s="18">
        <v>4023814.99</v>
      </c>
      <c r="E156" s="18">
        <v>4706360.59</v>
      </c>
      <c r="F156" s="18">
        <v>4746264.12</v>
      </c>
      <c r="G156" s="18">
        <v>3558477.7699999996</v>
      </c>
      <c r="H156" s="18">
        <f t="shared" si="41"/>
        <v>4744637.0266666664</v>
      </c>
      <c r="I156" s="18">
        <f t="shared" si="48"/>
        <v>4886976.1374666663</v>
      </c>
      <c r="J156" s="18">
        <v>4900000</v>
      </c>
    </row>
    <row r="157" spans="1:10" ht="18.75" x14ac:dyDescent="0.25">
      <c r="A157" s="66">
        <v>359</v>
      </c>
      <c r="B157" s="68" t="s">
        <v>154</v>
      </c>
      <c r="C157" s="18">
        <v>144403.6</v>
      </c>
      <c r="D157" s="18">
        <v>195671.14</v>
      </c>
      <c r="E157" s="18">
        <v>204710</v>
      </c>
      <c r="F157" s="18">
        <v>464348.6</v>
      </c>
      <c r="G157" s="18">
        <v>294617.75</v>
      </c>
      <c r="H157" s="18">
        <f t="shared" si="41"/>
        <v>392823.66666666663</v>
      </c>
      <c r="I157" s="18">
        <f t="shared" si="48"/>
        <v>404608.37666666665</v>
      </c>
      <c r="J157" s="18">
        <v>405000</v>
      </c>
    </row>
    <row r="158" spans="1:10" ht="18.75" x14ac:dyDescent="0.25">
      <c r="A158" s="63">
        <v>3600</v>
      </c>
      <c r="B158" s="64" t="s">
        <v>155</v>
      </c>
      <c r="C158" s="65">
        <f>SUM(C159:C165)</f>
        <v>97047.9</v>
      </c>
      <c r="D158" s="65">
        <f t="shared" ref="D158:J158" si="50">SUM(D159:D165)</f>
        <v>151222.03</v>
      </c>
      <c r="E158" s="65">
        <f t="shared" si="50"/>
        <v>305397.18</v>
      </c>
      <c r="F158" s="65">
        <f t="shared" si="50"/>
        <v>123252.37</v>
      </c>
      <c r="G158" s="65">
        <v>37089.520000000004</v>
      </c>
      <c r="H158" s="65">
        <f t="shared" si="50"/>
        <v>49452.693333333336</v>
      </c>
      <c r="I158" s="65">
        <f t="shared" si="50"/>
        <v>50936.27413333334</v>
      </c>
      <c r="J158" s="65">
        <f t="shared" si="50"/>
        <v>205000</v>
      </c>
    </row>
    <row r="159" spans="1:10" ht="18.75" x14ac:dyDescent="0.25">
      <c r="A159" s="66">
        <v>361</v>
      </c>
      <c r="B159" s="68" t="s">
        <v>156</v>
      </c>
      <c r="C159" s="18">
        <v>97047.9</v>
      </c>
      <c r="D159" s="18">
        <v>150342.03</v>
      </c>
      <c r="E159" s="18">
        <v>305397.18</v>
      </c>
      <c r="F159" s="18">
        <v>123252.37</v>
      </c>
      <c r="G159" s="18">
        <v>37089.520000000004</v>
      </c>
      <c r="H159" s="18">
        <f t="shared" si="41"/>
        <v>49452.693333333336</v>
      </c>
      <c r="I159" s="18">
        <f t="shared" si="48"/>
        <v>50936.27413333334</v>
      </c>
      <c r="J159" s="18">
        <v>200000</v>
      </c>
    </row>
    <row r="160" spans="1:10" ht="18.75" x14ac:dyDescent="0.25">
      <c r="A160" s="66">
        <v>362</v>
      </c>
      <c r="B160" s="68" t="s">
        <v>157</v>
      </c>
      <c r="C160" s="18">
        <v>0</v>
      </c>
      <c r="D160" s="18">
        <v>0</v>
      </c>
      <c r="E160" s="18">
        <v>0</v>
      </c>
      <c r="F160" s="18">
        <v>0</v>
      </c>
      <c r="G160" s="18">
        <v>0</v>
      </c>
      <c r="H160" s="18">
        <f t="shared" si="41"/>
        <v>0</v>
      </c>
      <c r="I160" s="18">
        <f t="shared" si="48"/>
        <v>0</v>
      </c>
      <c r="J160" s="18">
        <v>0</v>
      </c>
    </row>
    <row r="161" spans="1:10" ht="18.75" x14ac:dyDescent="0.25">
      <c r="A161" s="66">
        <v>363</v>
      </c>
      <c r="B161" s="68" t="s">
        <v>158</v>
      </c>
      <c r="C161" s="18">
        <v>0</v>
      </c>
      <c r="D161" s="18">
        <v>0</v>
      </c>
      <c r="E161" s="18">
        <v>0</v>
      </c>
      <c r="F161" s="18">
        <v>0</v>
      </c>
      <c r="G161" s="18">
        <v>0</v>
      </c>
      <c r="H161" s="18">
        <f t="shared" si="41"/>
        <v>0</v>
      </c>
      <c r="I161" s="18">
        <f t="shared" si="48"/>
        <v>0</v>
      </c>
      <c r="J161" s="18">
        <v>0</v>
      </c>
    </row>
    <row r="162" spans="1:10" ht="18.75" x14ac:dyDescent="0.25">
      <c r="A162" s="66">
        <v>364</v>
      </c>
      <c r="B162" s="68" t="s">
        <v>159</v>
      </c>
      <c r="C162" s="18">
        <v>0</v>
      </c>
      <c r="D162" s="18">
        <v>880</v>
      </c>
      <c r="E162" s="18">
        <v>0</v>
      </c>
      <c r="F162" s="18">
        <v>0</v>
      </c>
      <c r="G162" s="18">
        <v>0</v>
      </c>
      <c r="H162" s="18">
        <f t="shared" si="41"/>
        <v>0</v>
      </c>
      <c r="I162" s="18">
        <f t="shared" si="48"/>
        <v>0</v>
      </c>
      <c r="J162" s="18">
        <v>5000</v>
      </c>
    </row>
    <row r="163" spans="1:10" ht="18.75" x14ac:dyDescent="0.25">
      <c r="A163" s="66">
        <v>365</v>
      </c>
      <c r="B163" s="68" t="s">
        <v>160</v>
      </c>
      <c r="C163" s="18">
        <v>0</v>
      </c>
      <c r="D163" s="18">
        <v>0</v>
      </c>
      <c r="E163" s="18">
        <v>0</v>
      </c>
      <c r="F163" s="18">
        <v>0</v>
      </c>
      <c r="G163" s="18">
        <v>0</v>
      </c>
      <c r="H163" s="18">
        <f t="shared" si="41"/>
        <v>0</v>
      </c>
      <c r="I163" s="18">
        <f t="shared" si="48"/>
        <v>0</v>
      </c>
      <c r="J163" s="18">
        <v>0</v>
      </c>
    </row>
    <row r="164" spans="1:10" ht="18.75" x14ac:dyDescent="0.25">
      <c r="A164" s="66">
        <v>366</v>
      </c>
      <c r="B164" s="68" t="s">
        <v>161</v>
      </c>
      <c r="C164" s="18">
        <v>0</v>
      </c>
      <c r="D164" s="18">
        <v>0</v>
      </c>
      <c r="E164" s="18">
        <v>0</v>
      </c>
      <c r="F164" s="18">
        <v>0</v>
      </c>
      <c r="G164" s="18">
        <v>0</v>
      </c>
      <c r="H164" s="18">
        <f t="shared" si="41"/>
        <v>0</v>
      </c>
      <c r="I164" s="18">
        <f t="shared" si="48"/>
        <v>0</v>
      </c>
      <c r="J164" s="18">
        <v>0</v>
      </c>
    </row>
    <row r="165" spans="1:10" ht="18.75" x14ac:dyDescent="0.25">
      <c r="A165" s="66">
        <v>369</v>
      </c>
      <c r="B165" s="68" t="s">
        <v>162</v>
      </c>
      <c r="C165" s="18">
        <v>0</v>
      </c>
      <c r="D165" s="18">
        <v>0</v>
      </c>
      <c r="E165" s="18">
        <v>0</v>
      </c>
      <c r="F165" s="18">
        <v>0</v>
      </c>
      <c r="G165" s="18">
        <v>0</v>
      </c>
      <c r="H165" s="18">
        <f t="shared" si="41"/>
        <v>0</v>
      </c>
      <c r="I165" s="18">
        <f t="shared" si="48"/>
        <v>0</v>
      </c>
      <c r="J165" s="18">
        <v>0</v>
      </c>
    </row>
    <row r="166" spans="1:10" ht="18.75" x14ac:dyDescent="0.25">
      <c r="A166" s="63">
        <v>3700</v>
      </c>
      <c r="B166" s="64" t="s">
        <v>163</v>
      </c>
      <c r="C166" s="65">
        <f>SUM(C167:C175)</f>
        <v>302646.14999999997</v>
      </c>
      <c r="D166" s="65">
        <f t="shared" ref="D166:J166" si="51">SUM(D167:D175)</f>
        <v>172552.16</v>
      </c>
      <c r="E166" s="65">
        <f t="shared" si="51"/>
        <v>199183.75</v>
      </c>
      <c r="F166" s="65">
        <f t="shared" si="51"/>
        <v>139110.26</v>
      </c>
      <c r="G166" s="65">
        <v>115338.26999999999</v>
      </c>
      <c r="H166" s="65">
        <f t="shared" si="51"/>
        <v>153784.35999999999</v>
      </c>
      <c r="I166" s="65">
        <f t="shared" si="51"/>
        <v>158397.89079999999</v>
      </c>
      <c r="J166" s="65">
        <f t="shared" si="51"/>
        <v>275000</v>
      </c>
    </row>
    <row r="167" spans="1:10" ht="18.75" x14ac:dyDescent="0.25">
      <c r="A167" s="66">
        <v>371</v>
      </c>
      <c r="B167" s="68" t="s">
        <v>164</v>
      </c>
      <c r="C167" s="18">
        <v>63946</v>
      </c>
      <c r="D167" s="18">
        <v>73123.490000000005</v>
      </c>
      <c r="E167" s="18">
        <v>40679.53</v>
      </c>
      <c r="F167" s="18">
        <v>31535.72</v>
      </c>
      <c r="G167" s="18">
        <v>32800</v>
      </c>
      <c r="H167" s="18">
        <f t="shared" si="41"/>
        <v>43733.333333333328</v>
      </c>
      <c r="I167" s="18">
        <f t="shared" si="48"/>
        <v>45045.333333333328</v>
      </c>
      <c r="J167" s="18">
        <v>100000</v>
      </c>
    </row>
    <row r="168" spans="1:10" ht="18.75" x14ac:dyDescent="0.25">
      <c r="A168" s="66">
        <v>372</v>
      </c>
      <c r="B168" s="68" t="s">
        <v>165</v>
      </c>
      <c r="C168" s="18">
        <v>3630</v>
      </c>
      <c r="D168" s="18">
        <v>7745.99</v>
      </c>
      <c r="E168" s="18">
        <v>2058</v>
      </c>
      <c r="F168" s="18">
        <v>1190</v>
      </c>
      <c r="G168" s="18">
        <v>0</v>
      </c>
      <c r="H168" s="18">
        <f t="shared" si="41"/>
        <v>0</v>
      </c>
      <c r="I168" s="18">
        <f t="shared" si="48"/>
        <v>0</v>
      </c>
      <c r="J168" s="18">
        <v>10000</v>
      </c>
    </row>
    <row r="169" spans="1:10" ht="18.75" x14ac:dyDescent="0.25">
      <c r="A169" s="66">
        <v>373</v>
      </c>
      <c r="B169" s="68" t="s">
        <v>166</v>
      </c>
      <c r="C169" s="18">
        <v>0</v>
      </c>
      <c r="D169" s="18">
        <v>0</v>
      </c>
      <c r="E169" s="18">
        <v>0</v>
      </c>
      <c r="F169" s="18">
        <v>0</v>
      </c>
      <c r="G169" s="18">
        <v>0</v>
      </c>
      <c r="H169" s="18">
        <f t="shared" si="41"/>
        <v>0</v>
      </c>
      <c r="I169" s="18">
        <f t="shared" si="48"/>
        <v>0</v>
      </c>
      <c r="J169" s="18">
        <v>0</v>
      </c>
    </row>
    <row r="170" spans="1:10" ht="18.75" x14ac:dyDescent="0.25">
      <c r="A170" s="66">
        <v>374</v>
      </c>
      <c r="B170" s="68" t="s">
        <v>167</v>
      </c>
      <c r="C170" s="18">
        <v>0</v>
      </c>
      <c r="D170" s="18">
        <v>0</v>
      </c>
      <c r="E170" s="18">
        <v>0</v>
      </c>
      <c r="F170" s="18">
        <v>0</v>
      </c>
      <c r="G170" s="18">
        <v>0</v>
      </c>
      <c r="H170" s="18">
        <f t="shared" si="41"/>
        <v>0</v>
      </c>
      <c r="I170" s="18">
        <f t="shared" si="48"/>
        <v>0</v>
      </c>
      <c r="J170" s="18">
        <v>0</v>
      </c>
    </row>
    <row r="171" spans="1:10" ht="18.75" x14ac:dyDescent="0.25">
      <c r="A171" s="66">
        <v>375</v>
      </c>
      <c r="B171" s="68" t="s">
        <v>168</v>
      </c>
      <c r="C171" s="18">
        <v>201837.46</v>
      </c>
      <c r="D171" s="18">
        <v>4791</v>
      </c>
      <c r="E171" s="18">
        <v>31360.14</v>
      </c>
      <c r="F171" s="18">
        <v>10196.93</v>
      </c>
      <c r="G171" s="18">
        <v>30083.730000000003</v>
      </c>
      <c r="H171" s="18">
        <f t="shared" si="41"/>
        <v>40111.640000000007</v>
      </c>
      <c r="I171" s="18">
        <f t="shared" si="48"/>
        <v>41314.989200000011</v>
      </c>
      <c r="J171" s="18">
        <v>50000</v>
      </c>
    </row>
    <row r="172" spans="1:10" ht="18.75" x14ac:dyDescent="0.25">
      <c r="A172" s="66">
        <v>376</v>
      </c>
      <c r="B172" s="68" t="s">
        <v>169</v>
      </c>
      <c r="C172" s="18">
        <v>20697.5</v>
      </c>
      <c r="D172" s="18">
        <v>38408.22</v>
      </c>
      <c r="E172" s="18">
        <v>0</v>
      </c>
      <c r="F172" s="18">
        <v>5877.08</v>
      </c>
      <c r="G172" s="18">
        <v>10868.81</v>
      </c>
      <c r="H172" s="18">
        <f t="shared" si="41"/>
        <v>14491.746666666666</v>
      </c>
      <c r="I172" s="18">
        <f t="shared" si="48"/>
        <v>14926.499066666667</v>
      </c>
      <c r="J172" s="18">
        <v>50000</v>
      </c>
    </row>
    <row r="173" spans="1:10" ht="18.75" x14ac:dyDescent="0.25">
      <c r="A173" s="66">
        <v>377</v>
      </c>
      <c r="B173" s="68" t="s">
        <v>170</v>
      </c>
      <c r="C173" s="18">
        <v>0</v>
      </c>
      <c r="D173" s="18">
        <v>0</v>
      </c>
      <c r="E173" s="18">
        <v>0</v>
      </c>
      <c r="F173" s="18">
        <v>0</v>
      </c>
      <c r="G173" s="18">
        <v>0</v>
      </c>
      <c r="H173" s="18">
        <f t="shared" ref="H173:H175" si="52">G173/9*12</f>
        <v>0</v>
      </c>
      <c r="I173" s="18">
        <f t="shared" si="48"/>
        <v>0</v>
      </c>
      <c r="J173" s="18">
        <v>0</v>
      </c>
    </row>
    <row r="174" spans="1:10" ht="18.75" x14ac:dyDescent="0.25">
      <c r="A174" s="66">
        <v>378</v>
      </c>
      <c r="B174" s="68" t="s">
        <v>171</v>
      </c>
      <c r="C174" s="18">
        <v>0</v>
      </c>
      <c r="D174" s="18">
        <v>0</v>
      </c>
      <c r="E174" s="18">
        <v>6900</v>
      </c>
      <c r="F174" s="18">
        <v>0</v>
      </c>
      <c r="G174" s="18">
        <v>0</v>
      </c>
      <c r="H174" s="18">
        <f t="shared" si="52"/>
        <v>0</v>
      </c>
      <c r="I174" s="18">
        <f t="shared" si="48"/>
        <v>0</v>
      </c>
      <c r="J174" s="18">
        <v>0</v>
      </c>
    </row>
    <row r="175" spans="1:10" ht="18.75" x14ac:dyDescent="0.25">
      <c r="A175" s="66">
        <v>379</v>
      </c>
      <c r="B175" s="68" t="s">
        <v>172</v>
      </c>
      <c r="C175" s="18">
        <v>12535.19</v>
      </c>
      <c r="D175" s="18">
        <v>48483.46</v>
      </c>
      <c r="E175" s="18">
        <v>118186.08</v>
      </c>
      <c r="F175" s="18">
        <v>90310.53</v>
      </c>
      <c r="G175" s="18">
        <v>41585.729999999996</v>
      </c>
      <c r="H175" s="18">
        <f t="shared" si="52"/>
        <v>55447.64</v>
      </c>
      <c r="I175" s="18">
        <f t="shared" si="48"/>
        <v>57111.069199999998</v>
      </c>
      <c r="J175" s="18">
        <v>65000</v>
      </c>
    </row>
    <row r="176" spans="1:10" ht="18.75" x14ac:dyDescent="0.25">
      <c r="A176" s="63">
        <v>3800</v>
      </c>
      <c r="B176" s="64" t="s">
        <v>173</v>
      </c>
      <c r="C176" s="65">
        <f>SUM(C177:C181)</f>
        <v>2465532.83</v>
      </c>
      <c r="D176" s="65">
        <f t="shared" ref="D176:J176" si="53">SUM(D177:D181)</f>
        <v>1230903.8499999999</v>
      </c>
      <c r="E176" s="65">
        <f t="shared" si="53"/>
        <v>1067143.9099999999</v>
      </c>
      <c r="F176" s="65">
        <f t="shared" si="53"/>
        <v>1702874.16</v>
      </c>
      <c r="G176" s="65">
        <v>709914.55</v>
      </c>
      <c r="H176" s="65">
        <f t="shared" si="53"/>
        <v>946552.7333333334</v>
      </c>
      <c r="I176" s="65">
        <f t="shared" si="53"/>
        <v>974949.31533333345</v>
      </c>
      <c r="J176" s="65">
        <f t="shared" si="53"/>
        <v>1360000</v>
      </c>
    </row>
    <row r="177" spans="1:10" ht="18.75" x14ac:dyDescent="0.25">
      <c r="A177" s="66">
        <v>381</v>
      </c>
      <c r="B177" s="68" t="s">
        <v>174</v>
      </c>
      <c r="C177" s="18">
        <v>0</v>
      </c>
      <c r="D177" s="18">
        <v>13366.42</v>
      </c>
      <c r="E177" s="18">
        <v>0</v>
      </c>
      <c r="F177" s="18">
        <v>0</v>
      </c>
      <c r="G177" s="18">
        <v>7650</v>
      </c>
      <c r="H177" s="18">
        <f t="shared" ref="H177:H191" si="54">G177/9*12</f>
        <v>10200</v>
      </c>
      <c r="I177" s="18">
        <f t="shared" si="48"/>
        <v>10506</v>
      </c>
      <c r="J177" s="18">
        <v>60000</v>
      </c>
    </row>
    <row r="178" spans="1:10" ht="18.75" x14ac:dyDescent="0.25">
      <c r="A178" s="66">
        <v>382</v>
      </c>
      <c r="B178" s="68" t="s">
        <v>175</v>
      </c>
      <c r="C178" s="18">
        <v>2465532.83</v>
      </c>
      <c r="D178" s="18">
        <v>1217537.43</v>
      </c>
      <c r="E178" s="18">
        <v>1067143.9099999999</v>
      </c>
      <c r="F178" s="18">
        <v>1702874.16</v>
      </c>
      <c r="G178" s="18">
        <v>702264.55</v>
      </c>
      <c r="H178" s="18">
        <f t="shared" si="54"/>
        <v>936352.7333333334</v>
      </c>
      <c r="I178" s="18">
        <f t="shared" si="48"/>
        <v>964443.31533333345</v>
      </c>
      <c r="J178" s="18">
        <v>1300000</v>
      </c>
    </row>
    <row r="179" spans="1:10" ht="18.75" x14ac:dyDescent="0.25">
      <c r="A179" s="66">
        <v>383</v>
      </c>
      <c r="B179" s="68" t="s">
        <v>176</v>
      </c>
      <c r="C179" s="18">
        <v>0</v>
      </c>
      <c r="D179" s="18">
        <v>0</v>
      </c>
      <c r="E179" s="18">
        <v>0</v>
      </c>
      <c r="F179" s="18">
        <v>0</v>
      </c>
      <c r="G179" s="18">
        <v>0</v>
      </c>
      <c r="H179" s="18">
        <f t="shared" si="54"/>
        <v>0</v>
      </c>
      <c r="I179" s="18">
        <f t="shared" si="48"/>
        <v>0</v>
      </c>
      <c r="J179" s="18">
        <v>0</v>
      </c>
    </row>
    <row r="180" spans="1:10" ht="18.75" x14ac:dyDescent="0.25">
      <c r="A180" s="66">
        <v>384</v>
      </c>
      <c r="B180" s="68" t="s">
        <v>177</v>
      </c>
      <c r="C180" s="18">
        <v>0</v>
      </c>
      <c r="D180" s="18">
        <v>0</v>
      </c>
      <c r="E180" s="18">
        <v>0</v>
      </c>
      <c r="F180" s="18">
        <v>0</v>
      </c>
      <c r="G180" s="18">
        <v>0</v>
      </c>
      <c r="H180" s="18">
        <f t="shared" si="54"/>
        <v>0</v>
      </c>
      <c r="I180" s="18">
        <f t="shared" si="48"/>
        <v>0</v>
      </c>
      <c r="J180" s="18">
        <v>0</v>
      </c>
    </row>
    <row r="181" spans="1:10" ht="18.75" x14ac:dyDescent="0.25">
      <c r="A181" s="66">
        <v>385</v>
      </c>
      <c r="B181" s="68" t="s">
        <v>178</v>
      </c>
      <c r="C181" s="18">
        <v>0</v>
      </c>
      <c r="D181" s="18">
        <v>0</v>
      </c>
      <c r="E181" s="18">
        <v>0</v>
      </c>
      <c r="F181" s="18">
        <v>0</v>
      </c>
      <c r="G181" s="18">
        <v>0</v>
      </c>
      <c r="H181" s="18">
        <f t="shared" si="54"/>
        <v>0</v>
      </c>
      <c r="I181" s="18">
        <f t="shared" si="48"/>
        <v>0</v>
      </c>
      <c r="J181" s="18">
        <v>0</v>
      </c>
    </row>
    <row r="182" spans="1:10" ht="18.75" x14ac:dyDescent="0.25">
      <c r="A182" s="63">
        <v>3900</v>
      </c>
      <c r="B182" s="64" t="s">
        <v>179</v>
      </c>
      <c r="C182" s="65">
        <f>SUM(C183:C191)</f>
        <v>1362114.13</v>
      </c>
      <c r="D182" s="65">
        <f t="shared" ref="D182:J182" si="55">SUM(D183:D191)</f>
        <v>2343537.1999999997</v>
      </c>
      <c r="E182" s="65">
        <f t="shared" si="55"/>
        <v>450798.18</v>
      </c>
      <c r="F182" s="65">
        <f t="shared" si="55"/>
        <v>3163935.8600000003</v>
      </c>
      <c r="G182" s="65">
        <v>9425427.4400000013</v>
      </c>
      <c r="H182" s="65">
        <f t="shared" si="55"/>
        <v>12567236.586666668</v>
      </c>
      <c r="I182" s="65">
        <f t="shared" si="55"/>
        <v>12944253.684266668</v>
      </c>
      <c r="J182" s="65">
        <f t="shared" si="55"/>
        <v>6515000</v>
      </c>
    </row>
    <row r="183" spans="1:10" ht="18.75" x14ac:dyDescent="0.25">
      <c r="A183" s="66">
        <v>391</v>
      </c>
      <c r="B183" s="68" t="s">
        <v>180</v>
      </c>
      <c r="C183" s="18">
        <v>29500</v>
      </c>
      <c r="D183" s="18">
        <v>66500.009999999995</v>
      </c>
      <c r="E183" s="18">
        <v>68556</v>
      </c>
      <c r="F183" s="18">
        <v>92832</v>
      </c>
      <c r="G183" s="18">
        <v>137080</v>
      </c>
      <c r="H183" s="18">
        <f t="shared" si="54"/>
        <v>182773.33333333334</v>
      </c>
      <c r="I183" s="18">
        <f t="shared" si="48"/>
        <v>188256.53333333335</v>
      </c>
      <c r="J183" s="18">
        <v>215000</v>
      </c>
    </row>
    <row r="184" spans="1:10" ht="18.75" x14ac:dyDescent="0.25">
      <c r="A184" s="66">
        <v>392</v>
      </c>
      <c r="B184" s="68" t="s">
        <v>181</v>
      </c>
      <c r="C184" s="18">
        <v>756981</v>
      </c>
      <c r="D184" s="18">
        <v>1010349.85</v>
      </c>
      <c r="E184" s="18">
        <v>374480.18</v>
      </c>
      <c r="F184" s="18">
        <v>2542304.83</v>
      </c>
      <c r="G184" s="18">
        <v>2711652.73</v>
      </c>
      <c r="H184" s="18">
        <f t="shared" si="54"/>
        <v>3615536.9733333336</v>
      </c>
      <c r="I184" s="18">
        <f t="shared" si="48"/>
        <v>3724003.0825333339</v>
      </c>
      <c r="J184" s="18">
        <v>750000</v>
      </c>
    </row>
    <row r="185" spans="1:10" ht="18.75" x14ac:dyDescent="0.25">
      <c r="A185" s="66">
        <v>393</v>
      </c>
      <c r="B185" s="68" t="s">
        <v>182</v>
      </c>
      <c r="C185" s="18">
        <v>0</v>
      </c>
      <c r="D185" s="18">
        <v>0</v>
      </c>
      <c r="E185" s="18">
        <v>0</v>
      </c>
      <c r="F185" s="18">
        <v>0</v>
      </c>
      <c r="G185" s="18">
        <v>0</v>
      </c>
      <c r="H185" s="18">
        <f t="shared" si="54"/>
        <v>0</v>
      </c>
      <c r="I185" s="18">
        <f t="shared" si="48"/>
        <v>0</v>
      </c>
      <c r="J185" s="18">
        <v>0</v>
      </c>
    </row>
    <row r="186" spans="1:10" ht="18.75" x14ac:dyDescent="0.25">
      <c r="A186" s="66">
        <v>394</v>
      </c>
      <c r="B186" s="68" t="s">
        <v>183</v>
      </c>
      <c r="C186" s="18">
        <v>540459</v>
      </c>
      <c r="D186" s="18">
        <v>1228517</v>
      </c>
      <c r="E186" s="18">
        <v>0</v>
      </c>
      <c r="F186" s="18">
        <v>520599.03</v>
      </c>
      <c r="G186" s="18">
        <v>6576694.71</v>
      </c>
      <c r="H186" s="18">
        <f t="shared" si="54"/>
        <v>8768926.2800000012</v>
      </c>
      <c r="I186" s="18">
        <f t="shared" si="48"/>
        <v>9031994.0684000012</v>
      </c>
      <c r="J186" s="18">
        <v>5500000</v>
      </c>
    </row>
    <row r="187" spans="1:10" ht="18.75" x14ac:dyDescent="0.25">
      <c r="A187" s="66">
        <v>395</v>
      </c>
      <c r="B187" s="68" t="s">
        <v>184</v>
      </c>
      <c r="C187" s="18">
        <v>29337.43</v>
      </c>
      <c r="D187" s="18">
        <v>0</v>
      </c>
      <c r="E187" s="18">
        <v>0</v>
      </c>
      <c r="F187" s="18">
        <v>0</v>
      </c>
      <c r="G187" s="18">
        <v>0</v>
      </c>
      <c r="H187" s="18">
        <f t="shared" si="54"/>
        <v>0</v>
      </c>
      <c r="I187" s="18">
        <f t="shared" si="48"/>
        <v>0</v>
      </c>
      <c r="J187" s="18">
        <v>0</v>
      </c>
    </row>
    <row r="188" spans="1:10" ht="18.75" x14ac:dyDescent="0.25">
      <c r="A188" s="66">
        <v>396</v>
      </c>
      <c r="B188" s="68" t="s">
        <v>185</v>
      </c>
      <c r="C188" s="18">
        <v>5836.7</v>
      </c>
      <c r="D188" s="18">
        <v>33620.339999999997</v>
      </c>
      <c r="E188" s="18">
        <v>7762</v>
      </c>
      <c r="F188" s="18">
        <v>8200</v>
      </c>
      <c r="G188" s="18">
        <v>0</v>
      </c>
      <c r="H188" s="18">
        <f t="shared" si="54"/>
        <v>0</v>
      </c>
      <c r="I188" s="18">
        <f t="shared" si="48"/>
        <v>0</v>
      </c>
      <c r="J188" s="18">
        <v>50000</v>
      </c>
    </row>
    <row r="189" spans="1:10" ht="18.75" x14ac:dyDescent="0.25">
      <c r="A189" s="66">
        <v>397</v>
      </c>
      <c r="B189" s="68" t="s">
        <v>186</v>
      </c>
      <c r="C189" s="18">
        <v>0</v>
      </c>
      <c r="D189" s="18">
        <v>0</v>
      </c>
      <c r="E189" s="18">
        <v>0</v>
      </c>
      <c r="F189" s="18">
        <v>0</v>
      </c>
      <c r="G189" s="18">
        <v>0</v>
      </c>
      <c r="H189" s="18">
        <f t="shared" si="54"/>
        <v>0</v>
      </c>
      <c r="I189" s="18">
        <f t="shared" si="48"/>
        <v>0</v>
      </c>
      <c r="J189" s="18">
        <v>0</v>
      </c>
    </row>
    <row r="190" spans="1:10" ht="18.75" x14ac:dyDescent="0.25">
      <c r="A190" s="66">
        <v>398</v>
      </c>
      <c r="B190" s="68" t="s">
        <v>187</v>
      </c>
      <c r="C190" s="18">
        <v>0</v>
      </c>
      <c r="D190" s="18">
        <v>0</v>
      </c>
      <c r="E190" s="18">
        <v>0</v>
      </c>
      <c r="F190" s="18">
        <v>0</v>
      </c>
      <c r="G190" s="18">
        <v>0</v>
      </c>
      <c r="H190" s="18">
        <f t="shared" si="54"/>
        <v>0</v>
      </c>
      <c r="I190" s="18">
        <f t="shared" si="48"/>
        <v>0</v>
      </c>
      <c r="J190" s="18">
        <v>0</v>
      </c>
    </row>
    <row r="191" spans="1:10" ht="18.75" x14ac:dyDescent="0.25">
      <c r="A191" s="66">
        <v>399</v>
      </c>
      <c r="B191" s="68" t="s">
        <v>188</v>
      </c>
      <c r="C191" s="18">
        <v>0</v>
      </c>
      <c r="D191" s="18">
        <v>4550</v>
      </c>
      <c r="E191" s="18">
        <v>0</v>
      </c>
      <c r="F191" s="18">
        <v>0</v>
      </c>
      <c r="G191" s="18">
        <v>0</v>
      </c>
      <c r="H191" s="18">
        <f t="shared" si="54"/>
        <v>0</v>
      </c>
      <c r="I191" s="18">
        <f t="shared" si="48"/>
        <v>0</v>
      </c>
      <c r="J191" s="18">
        <v>0</v>
      </c>
    </row>
    <row r="192" spans="1:10" ht="18.75" x14ac:dyDescent="0.25">
      <c r="A192" s="61">
        <v>4000</v>
      </c>
      <c r="B192" s="62" t="s">
        <v>189</v>
      </c>
      <c r="C192" s="60">
        <f>C193+C203+C209+C219+C228+C232+C240+C242+C248</f>
        <v>10946541.18</v>
      </c>
      <c r="D192" s="60">
        <f t="shared" ref="D192:J192" si="56">D193+D203+D209+D219+D228+D232+D240+D242+D248</f>
        <v>17414666.309999999</v>
      </c>
      <c r="E192" s="60">
        <f t="shared" si="56"/>
        <v>18431622.859999999</v>
      </c>
      <c r="F192" s="60">
        <f t="shared" si="56"/>
        <v>18302990.260000002</v>
      </c>
      <c r="G192" s="60">
        <v>14207048.35</v>
      </c>
      <c r="H192" s="60">
        <f t="shared" si="56"/>
        <v>18942731.133333337</v>
      </c>
      <c r="I192" s="60">
        <f t="shared" si="56"/>
        <v>19700440.378666669</v>
      </c>
      <c r="J192" s="60">
        <f t="shared" si="56"/>
        <v>26425632</v>
      </c>
    </row>
    <row r="193" spans="1:10" ht="18.75" x14ac:dyDescent="0.25">
      <c r="A193" s="71">
        <v>4100</v>
      </c>
      <c r="B193" s="73" t="s">
        <v>190</v>
      </c>
      <c r="C193" s="72">
        <f>SUM(C194:C202)</f>
        <v>0</v>
      </c>
      <c r="D193" s="72">
        <f t="shared" ref="D193:J193" si="57">SUM(D194:D202)</f>
        <v>0</v>
      </c>
      <c r="E193" s="72">
        <f t="shared" si="57"/>
        <v>0</v>
      </c>
      <c r="F193" s="72">
        <f t="shared" si="57"/>
        <v>0</v>
      </c>
      <c r="G193" s="72">
        <v>0</v>
      </c>
      <c r="H193" s="72">
        <f t="shared" si="57"/>
        <v>0</v>
      </c>
      <c r="I193" s="72">
        <f t="shared" si="57"/>
        <v>0</v>
      </c>
      <c r="J193" s="72">
        <f t="shared" si="57"/>
        <v>0</v>
      </c>
    </row>
    <row r="194" spans="1:10" ht="18.75" x14ac:dyDescent="0.25">
      <c r="A194" s="66">
        <v>411</v>
      </c>
      <c r="B194" s="68" t="s">
        <v>191</v>
      </c>
      <c r="C194" s="18">
        <v>0</v>
      </c>
      <c r="D194" s="18">
        <v>0</v>
      </c>
      <c r="E194" s="18">
        <v>0</v>
      </c>
      <c r="F194" s="18">
        <v>0</v>
      </c>
      <c r="G194" s="18">
        <v>0</v>
      </c>
      <c r="H194" s="18">
        <v>0</v>
      </c>
      <c r="I194" s="18">
        <f>H194*1.04</f>
        <v>0</v>
      </c>
      <c r="J194" s="18">
        <f>I194*1.04</f>
        <v>0</v>
      </c>
    </row>
    <row r="195" spans="1:10" ht="18.75" x14ac:dyDescent="0.25">
      <c r="A195" s="66">
        <v>412</v>
      </c>
      <c r="B195" s="68" t="s">
        <v>192</v>
      </c>
      <c r="C195" s="18">
        <v>0</v>
      </c>
      <c r="D195" s="18">
        <v>0</v>
      </c>
      <c r="E195" s="18">
        <v>0</v>
      </c>
      <c r="F195" s="18">
        <v>0</v>
      </c>
      <c r="G195" s="18">
        <v>0</v>
      </c>
      <c r="H195" s="18">
        <v>0</v>
      </c>
      <c r="I195" s="18">
        <f t="shared" ref="I195:J251" si="58">H195*1.04</f>
        <v>0</v>
      </c>
      <c r="J195" s="18">
        <f t="shared" si="58"/>
        <v>0</v>
      </c>
    </row>
    <row r="196" spans="1:10" ht="18.75" x14ac:dyDescent="0.25">
      <c r="A196" s="66">
        <v>413</v>
      </c>
      <c r="B196" s="68" t="s">
        <v>193</v>
      </c>
      <c r="C196" s="18">
        <v>0</v>
      </c>
      <c r="D196" s="18">
        <v>0</v>
      </c>
      <c r="E196" s="18">
        <v>0</v>
      </c>
      <c r="F196" s="18">
        <v>0</v>
      </c>
      <c r="G196" s="18">
        <v>0</v>
      </c>
      <c r="H196" s="18">
        <v>0</v>
      </c>
      <c r="I196" s="18">
        <f t="shared" si="58"/>
        <v>0</v>
      </c>
      <c r="J196" s="18">
        <f t="shared" si="58"/>
        <v>0</v>
      </c>
    </row>
    <row r="197" spans="1:10" ht="18.75" x14ac:dyDescent="0.25">
      <c r="A197" s="66">
        <v>414</v>
      </c>
      <c r="B197" s="68" t="s">
        <v>194</v>
      </c>
      <c r="C197" s="18">
        <v>0</v>
      </c>
      <c r="D197" s="18">
        <v>0</v>
      </c>
      <c r="E197" s="18">
        <v>0</v>
      </c>
      <c r="F197" s="18">
        <v>0</v>
      </c>
      <c r="G197" s="18">
        <v>0</v>
      </c>
      <c r="H197" s="18">
        <v>0</v>
      </c>
      <c r="I197" s="18">
        <f t="shared" si="58"/>
        <v>0</v>
      </c>
      <c r="J197" s="18">
        <f t="shared" si="58"/>
        <v>0</v>
      </c>
    </row>
    <row r="198" spans="1:10" ht="18.75" x14ac:dyDescent="0.25">
      <c r="A198" s="66">
        <v>415</v>
      </c>
      <c r="B198" s="68" t="s">
        <v>195</v>
      </c>
      <c r="C198" s="18">
        <v>0</v>
      </c>
      <c r="D198" s="18">
        <v>0</v>
      </c>
      <c r="E198" s="18">
        <v>0</v>
      </c>
      <c r="F198" s="18">
        <v>0</v>
      </c>
      <c r="G198" s="18">
        <v>0</v>
      </c>
      <c r="H198" s="18">
        <v>0</v>
      </c>
      <c r="I198" s="18">
        <f t="shared" si="58"/>
        <v>0</v>
      </c>
      <c r="J198" s="18">
        <f t="shared" si="58"/>
        <v>0</v>
      </c>
    </row>
    <row r="199" spans="1:10" ht="18.75" x14ac:dyDescent="0.25">
      <c r="A199" s="66">
        <v>416</v>
      </c>
      <c r="B199" s="68" t="s">
        <v>196</v>
      </c>
      <c r="C199" s="18">
        <v>0</v>
      </c>
      <c r="D199" s="18">
        <v>0</v>
      </c>
      <c r="E199" s="18">
        <v>0</v>
      </c>
      <c r="F199" s="18">
        <v>0</v>
      </c>
      <c r="G199" s="18">
        <v>0</v>
      </c>
      <c r="H199" s="18">
        <v>0</v>
      </c>
      <c r="I199" s="18">
        <f t="shared" si="58"/>
        <v>0</v>
      </c>
      <c r="J199" s="18">
        <f t="shared" si="58"/>
        <v>0</v>
      </c>
    </row>
    <row r="200" spans="1:10" ht="18.75" x14ac:dyDescent="0.25">
      <c r="A200" s="66">
        <v>417</v>
      </c>
      <c r="B200" s="68" t="s">
        <v>197</v>
      </c>
      <c r="C200" s="18">
        <v>0</v>
      </c>
      <c r="D200" s="18">
        <v>0</v>
      </c>
      <c r="E200" s="18">
        <v>0</v>
      </c>
      <c r="F200" s="18">
        <v>0</v>
      </c>
      <c r="G200" s="18">
        <v>0</v>
      </c>
      <c r="H200" s="18">
        <v>0</v>
      </c>
      <c r="I200" s="18">
        <f t="shared" si="58"/>
        <v>0</v>
      </c>
      <c r="J200" s="18">
        <f t="shared" si="58"/>
        <v>0</v>
      </c>
    </row>
    <row r="201" spans="1:10" ht="18.75" x14ac:dyDescent="0.25">
      <c r="A201" s="66">
        <v>418</v>
      </c>
      <c r="B201" s="68" t="s">
        <v>198</v>
      </c>
      <c r="C201" s="18">
        <v>0</v>
      </c>
      <c r="D201" s="18">
        <v>0</v>
      </c>
      <c r="E201" s="18">
        <v>0</v>
      </c>
      <c r="F201" s="18">
        <v>0</v>
      </c>
      <c r="G201" s="18">
        <v>0</v>
      </c>
      <c r="H201" s="18">
        <v>0</v>
      </c>
      <c r="I201" s="18">
        <f t="shared" si="58"/>
        <v>0</v>
      </c>
      <c r="J201" s="18">
        <f t="shared" si="58"/>
        <v>0</v>
      </c>
    </row>
    <row r="202" spans="1:10" ht="18.75" x14ac:dyDescent="0.25">
      <c r="A202" s="66">
        <v>419</v>
      </c>
      <c r="B202" s="68" t="s">
        <v>199</v>
      </c>
      <c r="C202" s="18">
        <v>0</v>
      </c>
      <c r="D202" s="18">
        <v>0</v>
      </c>
      <c r="E202" s="18">
        <v>0</v>
      </c>
      <c r="F202" s="18">
        <v>0</v>
      </c>
      <c r="G202" s="18">
        <v>0</v>
      </c>
      <c r="H202" s="18">
        <v>0</v>
      </c>
      <c r="I202" s="18">
        <f t="shared" si="58"/>
        <v>0</v>
      </c>
      <c r="J202" s="18">
        <f t="shared" si="58"/>
        <v>0</v>
      </c>
    </row>
    <row r="203" spans="1:10" ht="18.75" x14ac:dyDescent="0.25">
      <c r="A203" s="63">
        <v>4200</v>
      </c>
      <c r="B203" s="64" t="s">
        <v>200</v>
      </c>
      <c r="C203" s="65">
        <f>SUM(C204:C208)</f>
        <v>0</v>
      </c>
      <c r="D203" s="65">
        <f t="shared" ref="D203:J203" si="59">SUM(D204:D208)</f>
        <v>0</v>
      </c>
      <c r="E203" s="65">
        <f t="shared" si="59"/>
        <v>0</v>
      </c>
      <c r="F203" s="65">
        <f t="shared" si="59"/>
        <v>0</v>
      </c>
      <c r="G203" s="65">
        <v>0</v>
      </c>
      <c r="H203" s="65">
        <f t="shared" si="59"/>
        <v>0</v>
      </c>
      <c r="I203" s="65">
        <f t="shared" si="59"/>
        <v>0</v>
      </c>
      <c r="J203" s="65">
        <f t="shared" si="59"/>
        <v>0</v>
      </c>
    </row>
    <row r="204" spans="1:10" ht="18.75" x14ac:dyDescent="0.25">
      <c r="A204" s="66">
        <v>421</v>
      </c>
      <c r="B204" s="68" t="s">
        <v>201</v>
      </c>
      <c r="C204" s="18">
        <v>0</v>
      </c>
      <c r="D204" s="18">
        <v>0</v>
      </c>
      <c r="E204" s="18">
        <v>0</v>
      </c>
      <c r="F204" s="18">
        <v>0</v>
      </c>
      <c r="G204" s="18">
        <v>0</v>
      </c>
      <c r="H204" s="18">
        <v>0</v>
      </c>
      <c r="I204" s="18">
        <f t="shared" si="58"/>
        <v>0</v>
      </c>
      <c r="J204" s="18">
        <f t="shared" si="58"/>
        <v>0</v>
      </c>
    </row>
    <row r="205" spans="1:10" ht="18.75" x14ac:dyDescent="0.25">
      <c r="A205" s="66">
        <v>422</v>
      </c>
      <c r="B205" s="68" t="s">
        <v>202</v>
      </c>
      <c r="C205" s="18">
        <v>0</v>
      </c>
      <c r="D205" s="18">
        <v>0</v>
      </c>
      <c r="E205" s="18">
        <v>0</v>
      </c>
      <c r="F205" s="18">
        <v>0</v>
      </c>
      <c r="G205" s="18">
        <v>0</v>
      </c>
      <c r="H205" s="18">
        <v>0</v>
      </c>
      <c r="I205" s="18">
        <f t="shared" si="58"/>
        <v>0</v>
      </c>
      <c r="J205" s="18">
        <f t="shared" si="58"/>
        <v>0</v>
      </c>
    </row>
    <row r="206" spans="1:10" ht="18.75" x14ac:dyDescent="0.25">
      <c r="A206" s="66">
        <v>423</v>
      </c>
      <c r="B206" s="68" t="s">
        <v>203</v>
      </c>
      <c r="C206" s="18">
        <v>0</v>
      </c>
      <c r="D206" s="18">
        <v>0</v>
      </c>
      <c r="E206" s="18">
        <v>0</v>
      </c>
      <c r="F206" s="18">
        <v>0</v>
      </c>
      <c r="G206" s="18">
        <v>0</v>
      </c>
      <c r="H206" s="18">
        <v>0</v>
      </c>
      <c r="I206" s="18">
        <f t="shared" si="58"/>
        <v>0</v>
      </c>
      <c r="J206" s="18">
        <f t="shared" si="58"/>
        <v>0</v>
      </c>
    </row>
    <row r="207" spans="1:10" ht="18.75" x14ac:dyDescent="0.25">
      <c r="A207" s="66">
        <v>424</v>
      </c>
      <c r="B207" s="68" t="s">
        <v>204</v>
      </c>
      <c r="C207" s="18">
        <v>0</v>
      </c>
      <c r="D207" s="18">
        <v>0</v>
      </c>
      <c r="E207" s="18">
        <v>0</v>
      </c>
      <c r="F207" s="18">
        <v>0</v>
      </c>
      <c r="G207" s="18">
        <v>0</v>
      </c>
      <c r="H207" s="18">
        <v>0</v>
      </c>
      <c r="I207" s="18">
        <f t="shared" si="58"/>
        <v>0</v>
      </c>
      <c r="J207" s="18">
        <f t="shared" si="58"/>
        <v>0</v>
      </c>
    </row>
    <row r="208" spans="1:10" ht="18.75" x14ac:dyDescent="0.25">
      <c r="A208" s="66">
        <v>425</v>
      </c>
      <c r="B208" s="68" t="s">
        <v>205</v>
      </c>
      <c r="C208" s="18">
        <v>0</v>
      </c>
      <c r="D208" s="18">
        <v>0</v>
      </c>
      <c r="E208" s="18">
        <v>0</v>
      </c>
      <c r="F208" s="18">
        <v>0</v>
      </c>
      <c r="G208" s="18">
        <v>0</v>
      </c>
      <c r="H208" s="18">
        <v>0</v>
      </c>
      <c r="I208" s="18">
        <f t="shared" si="58"/>
        <v>0</v>
      </c>
      <c r="J208" s="18">
        <f t="shared" si="58"/>
        <v>0</v>
      </c>
    </row>
    <row r="209" spans="1:10" ht="18.75" x14ac:dyDescent="0.25">
      <c r="A209" s="63">
        <v>4300</v>
      </c>
      <c r="B209" s="64" t="s">
        <v>206</v>
      </c>
      <c r="C209" s="65">
        <f>SUM(C210:C218)</f>
        <v>0</v>
      </c>
      <c r="D209" s="65">
        <f t="shared" ref="D209:J209" si="60">SUM(D210:D218)</f>
        <v>0</v>
      </c>
      <c r="E209" s="65">
        <f t="shared" si="60"/>
        <v>0</v>
      </c>
      <c r="F209" s="65">
        <f t="shared" si="60"/>
        <v>0</v>
      </c>
      <c r="G209" s="65">
        <v>0</v>
      </c>
      <c r="H209" s="65">
        <f t="shared" si="60"/>
        <v>0</v>
      </c>
      <c r="I209" s="65">
        <f t="shared" si="60"/>
        <v>0</v>
      </c>
      <c r="J209" s="65">
        <f t="shared" si="60"/>
        <v>0</v>
      </c>
    </row>
    <row r="210" spans="1:10" ht="18.75" x14ac:dyDescent="0.25">
      <c r="A210" s="66">
        <v>431</v>
      </c>
      <c r="B210" s="68" t="s">
        <v>207</v>
      </c>
      <c r="C210" s="18">
        <v>0</v>
      </c>
      <c r="D210" s="18">
        <v>0</v>
      </c>
      <c r="E210" s="18">
        <v>0</v>
      </c>
      <c r="F210" s="18">
        <v>0</v>
      </c>
      <c r="G210" s="18">
        <v>0</v>
      </c>
      <c r="H210" s="18">
        <v>0</v>
      </c>
      <c r="I210" s="18">
        <f t="shared" si="58"/>
        <v>0</v>
      </c>
      <c r="J210" s="18">
        <f t="shared" si="58"/>
        <v>0</v>
      </c>
    </row>
    <row r="211" spans="1:10" ht="18.75" x14ac:dyDescent="0.25">
      <c r="A211" s="66">
        <v>432</v>
      </c>
      <c r="B211" s="68" t="s">
        <v>208</v>
      </c>
      <c r="C211" s="18">
        <v>0</v>
      </c>
      <c r="D211" s="18">
        <v>0</v>
      </c>
      <c r="E211" s="18">
        <v>0</v>
      </c>
      <c r="F211" s="18">
        <v>0</v>
      </c>
      <c r="G211" s="18">
        <v>0</v>
      </c>
      <c r="H211" s="18">
        <v>0</v>
      </c>
      <c r="I211" s="18">
        <f t="shared" si="58"/>
        <v>0</v>
      </c>
      <c r="J211" s="18">
        <f t="shared" si="58"/>
        <v>0</v>
      </c>
    </row>
    <row r="212" spans="1:10" ht="18.75" x14ac:dyDescent="0.25">
      <c r="A212" s="66">
        <v>433</v>
      </c>
      <c r="B212" s="68" t="s">
        <v>209</v>
      </c>
      <c r="C212" s="18">
        <v>0</v>
      </c>
      <c r="D212" s="18">
        <v>0</v>
      </c>
      <c r="E212" s="18">
        <v>0</v>
      </c>
      <c r="F212" s="18">
        <v>0</v>
      </c>
      <c r="G212" s="18">
        <v>0</v>
      </c>
      <c r="H212" s="18">
        <v>0</v>
      </c>
      <c r="I212" s="18">
        <f t="shared" si="58"/>
        <v>0</v>
      </c>
      <c r="J212" s="18">
        <f t="shared" si="58"/>
        <v>0</v>
      </c>
    </row>
    <row r="213" spans="1:10" ht="18.75" x14ac:dyDescent="0.25">
      <c r="A213" s="66">
        <v>434</v>
      </c>
      <c r="B213" s="68" t="s">
        <v>210</v>
      </c>
      <c r="C213" s="18">
        <v>0</v>
      </c>
      <c r="D213" s="18">
        <v>0</v>
      </c>
      <c r="E213" s="18">
        <v>0</v>
      </c>
      <c r="F213" s="18">
        <v>0</v>
      </c>
      <c r="G213" s="18">
        <v>0</v>
      </c>
      <c r="H213" s="18">
        <v>0</v>
      </c>
      <c r="I213" s="18">
        <f t="shared" si="58"/>
        <v>0</v>
      </c>
      <c r="J213" s="18">
        <f t="shared" si="58"/>
        <v>0</v>
      </c>
    </row>
    <row r="214" spans="1:10" ht="18.75" x14ac:dyDescent="0.25">
      <c r="A214" s="66">
        <v>435</v>
      </c>
      <c r="B214" s="68" t="s">
        <v>211</v>
      </c>
      <c r="C214" s="18">
        <v>0</v>
      </c>
      <c r="D214" s="18">
        <v>0</v>
      </c>
      <c r="E214" s="18">
        <v>0</v>
      </c>
      <c r="F214" s="18">
        <v>0</v>
      </c>
      <c r="G214" s="18">
        <v>0</v>
      </c>
      <c r="H214" s="18">
        <v>0</v>
      </c>
      <c r="I214" s="18">
        <f t="shared" si="58"/>
        <v>0</v>
      </c>
      <c r="J214" s="18">
        <f t="shared" si="58"/>
        <v>0</v>
      </c>
    </row>
    <row r="215" spans="1:10" ht="18.75" x14ac:dyDescent="0.25">
      <c r="A215" s="66">
        <v>436</v>
      </c>
      <c r="B215" s="68" t="s">
        <v>212</v>
      </c>
      <c r="C215" s="18">
        <v>0</v>
      </c>
      <c r="D215" s="18">
        <v>0</v>
      </c>
      <c r="E215" s="18">
        <v>0</v>
      </c>
      <c r="F215" s="18">
        <v>0</v>
      </c>
      <c r="G215" s="18">
        <v>0</v>
      </c>
      <c r="H215" s="18">
        <v>0</v>
      </c>
      <c r="I215" s="18">
        <f t="shared" si="58"/>
        <v>0</v>
      </c>
      <c r="J215" s="18">
        <f t="shared" si="58"/>
        <v>0</v>
      </c>
    </row>
    <row r="216" spans="1:10" ht="18.75" x14ac:dyDescent="0.25">
      <c r="A216" s="66">
        <v>437</v>
      </c>
      <c r="B216" s="68" t="s">
        <v>213</v>
      </c>
      <c r="C216" s="18">
        <v>0</v>
      </c>
      <c r="D216" s="18">
        <v>0</v>
      </c>
      <c r="E216" s="18">
        <v>0</v>
      </c>
      <c r="F216" s="18">
        <v>0</v>
      </c>
      <c r="G216" s="18">
        <v>0</v>
      </c>
      <c r="H216" s="18">
        <v>0</v>
      </c>
      <c r="I216" s="18">
        <f t="shared" si="58"/>
        <v>0</v>
      </c>
      <c r="J216" s="18">
        <f t="shared" si="58"/>
        <v>0</v>
      </c>
    </row>
    <row r="217" spans="1:10" ht="18.75" x14ac:dyDescent="0.25">
      <c r="A217" s="66">
        <v>438</v>
      </c>
      <c r="B217" s="68" t="s">
        <v>214</v>
      </c>
      <c r="C217" s="18">
        <v>0</v>
      </c>
      <c r="D217" s="18">
        <v>0</v>
      </c>
      <c r="E217" s="18">
        <v>0</v>
      </c>
      <c r="F217" s="18">
        <v>0</v>
      </c>
      <c r="G217" s="18">
        <v>0</v>
      </c>
      <c r="H217" s="18">
        <v>0</v>
      </c>
      <c r="I217" s="18">
        <f t="shared" si="58"/>
        <v>0</v>
      </c>
      <c r="J217" s="18">
        <f t="shared" si="58"/>
        <v>0</v>
      </c>
    </row>
    <row r="218" spans="1:10" ht="18.75" x14ac:dyDescent="0.25">
      <c r="A218" s="66">
        <v>439</v>
      </c>
      <c r="B218" s="68" t="s">
        <v>215</v>
      </c>
      <c r="C218" s="18">
        <v>0</v>
      </c>
      <c r="D218" s="18">
        <v>0</v>
      </c>
      <c r="E218" s="18">
        <v>0</v>
      </c>
      <c r="F218" s="18">
        <v>0</v>
      </c>
      <c r="G218" s="18">
        <v>0</v>
      </c>
      <c r="H218" s="18">
        <v>0</v>
      </c>
      <c r="I218" s="18">
        <f t="shared" si="58"/>
        <v>0</v>
      </c>
      <c r="J218" s="18">
        <f t="shared" si="58"/>
        <v>0</v>
      </c>
    </row>
    <row r="219" spans="1:10" ht="18.75" x14ac:dyDescent="0.25">
      <c r="A219" s="63">
        <v>4400</v>
      </c>
      <c r="B219" s="64" t="s">
        <v>216</v>
      </c>
      <c r="C219" s="65">
        <f>SUM(C220:C227)</f>
        <v>6381143.8799999999</v>
      </c>
      <c r="D219" s="65">
        <f t="shared" ref="D219:J219" si="61">SUM(D220:D227)</f>
        <v>12136070.109999999</v>
      </c>
      <c r="E219" s="65">
        <f t="shared" si="61"/>
        <v>12582084.879999999</v>
      </c>
      <c r="F219" s="65">
        <f t="shared" si="61"/>
        <v>11223798.390000001</v>
      </c>
      <c r="G219" s="65">
        <v>9214053.0199999996</v>
      </c>
      <c r="H219" s="65">
        <f t="shared" si="61"/>
        <v>12285404.026666667</v>
      </c>
      <c r="I219" s="65">
        <f t="shared" si="61"/>
        <v>12776820.187733334</v>
      </c>
      <c r="J219" s="65">
        <f t="shared" si="61"/>
        <v>16941600</v>
      </c>
    </row>
    <row r="220" spans="1:10" ht="18.75" x14ac:dyDescent="0.25">
      <c r="A220" s="66">
        <v>441</v>
      </c>
      <c r="B220" s="68" t="s">
        <v>217</v>
      </c>
      <c r="C220" s="18">
        <v>1227751.8</v>
      </c>
      <c r="D220" s="18">
        <v>4561594.28</v>
      </c>
      <c r="E220" s="18">
        <v>3183139.08</v>
      </c>
      <c r="F220" s="18">
        <v>1584107.14</v>
      </c>
      <c r="G220" s="18">
        <v>937095.9800000001</v>
      </c>
      <c r="H220" s="18">
        <f t="shared" ref="H220:H239" si="62">G220/9*12</f>
        <v>1249461.3066666666</v>
      </c>
      <c r="I220" s="18">
        <f t="shared" si="58"/>
        <v>1299439.7589333334</v>
      </c>
      <c r="J220" s="80">
        <v>3100000</v>
      </c>
    </row>
    <row r="221" spans="1:10" ht="18.75" x14ac:dyDescent="0.25">
      <c r="A221" s="66">
        <v>442</v>
      </c>
      <c r="B221" s="68" t="s">
        <v>218</v>
      </c>
      <c r="C221" s="18">
        <v>0</v>
      </c>
      <c r="D221" s="18">
        <v>1757188.59</v>
      </c>
      <c r="E221" s="18">
        <v>1613428.21</v>
      </c>
      <c r="F221" s="18">
        <v>2869547.25</v>
      </c>
      <c r="G221" s="18">
        <v>678375.89</v>
      </c>
      <c r="H221" s="18">
        <f t="shared" si="62"/>
        <v>904501.18666666676</v>
      </c>
      <c r="I221" s="18">
        <f t="shared" si="58"/>
        <v>940681.23413333343</v>
      </c>
      <c r="J221" s="80">
        <v>4500000</v>
      </c>
    </row>
    <row r="222" spans="1:10" ht="18.75" x14ac:dyDescent="0.25">
      <c r="A222" s="66">
        <v>443</v>
      </c>
      <c r="B222" s="68" t="s">
        <v>219</v>
      </c>
      <c r="C222" s="18">
        <v>5153392.08</v>
      </c>
      <c r="D222" s="18">
        <v>403286.87</v>
      </c>
      <c r="E222" s="18">
        <v>713428.96</v>
      </c>
      <c r="F222" s="18">
        <v>56332</v>
      </c>
      <c r="G222" s="18">
        <v>1641181.13</v>
      </c>
      <c r="H222" s="18">
        <f t="shared" si="62"/>
        <v>2188241.5066666668</v>
      </c>
      <c r="I222" s="18">
        <f t="shared" si="58"/>
        <v>2275771.1669333335</v>
      </c>
      <c r="J222" s="80">
        <v>250000</v>
      </c>
    </row>
    <row r="223" spans="1:10" ht="18.75" x14ac:dyDescent="0.25">
      <c r="A223" s="66">
        <v>444</v>
      </c>
      <c r="B223" s="68" t="s">
        <v>220</v>
      </c>
      <c r="C223" s="18">
        <v>0</v>
      </c>
      <c r="D223" s="18">
        <v>0</v>
      </c>
      <c r="E223" s="18">
        <v>661.2</v>
      </c>
      <c r="F223" s="18">
        <v>0</v>
      </c>
      <c r="G223" s="18">
        <v>0</v>
      </c>
      <c r="H223" s="18">
        <f t="shared" si="62"/>
        <v>0</v>
      </c>
      <c r="I223" s="18">
        <f t="shared" si="58"/>
        <v>0</v>
      </c>
      <c r="J223" s="80">
        <v>0</v>
      </c>
    </row>
    <row r="224" spans="1:10" ht="18.75" x14ac:dyDescent="0.25">
      <c r="A224" s="66">
        <v>445</v>
      </c>
      <c r="B224" s="68" t="s">
        <v>221</v>
      </c>
      <c r="C224" s="18">
        <v>0</v>
      </c>
      <c r="D224" s="18">
        <v>5414000.3700000001</v>
      </c>
      <c r="E224" s="18">
        <v>7071427.4299999997</v>
      </c>
      <c r="F224" s="18">
        <v>6713812</v>
      </c>
      <c r="G224" s="18">
        <v>5957400.0199999996</v>
      </c>
      <c r="H224" s="18">
        <f t="shared" si="62"/>
        <v>7943200.0266666664</v>
      </c>
      <c r="I224" s="18">
        <f t="shared" si="58"/>
        <v>8260928.0277333334</v>
      </c>
      <c r="J224" s="80">
        <v>9091600</v>
      </c>
    </row>
    <row r="225" spans="1:10" ht="18.75" x14ac:dyDescent="0.25">
      <c r="A225" s="66">
        <v>446</v>
      </c>
      <c r="B225" s="68" t="s">
        <v>222</v>
      </c>
      <c r="C225" s="18">
        <v>0</v>
      </c>
      <c r="D225" s="18">
        <v>0</v>
      </c>
      <c r="E225" s="18">
        <v>0</v>
      </c>
      <c r="F225" s="18">
        <v>0</v>
      </c>
      <c r="G225" s="18">
        <v>0</v>
      </c>
      <c r="H225" s="18">
        <f t="shared" si="62"/>
        <v>0</v>
      </c>
      <c r="I225" s="18">
        <f t="shared" si="58"/>
        <v>0</v>
      </c>
      <c r="J225" s="80">
        <v>0</v>
      </c>
    </row>
    <row r="226" spans="1:10" ht="18.75" x14ac:dyDescent="0.25">
      <c r="A226" s="66">
        <v>447</v>
      </c>
      <c r="B226" s="68" t="s">
        <v>223</v>
      </c>
      <c r="C226" s="18">
        <v>0</v>
      </c>
      <c r="D226" s="18">
        <v>0</v>
      </c>
      <c r="E226" s="18">
        <v>0</v>
      </c>
      <c r="F226" s="18">
        <v>0</v>
      </c>
      <c r="G226" s="18">
        <v>0</v>
      </c>
      <c r="H226" s="18">
        <f t="shared" si="62"/>
        <v>0</v>
      </c>
      <c r="I226" s="18">
        <f t="shared" si="58"/>
        <v>0</v>
      </c>
      <c r="J226" s="80">
        <v>0</v>
      </c>
    </row>
    <row r="227" spans="1:10" ht="18.75" x14ac:dyDescent="0.25">
      <c r="A227" s="66">
        <v>448</v>
      </c>
      <c r="B227" s="68" t="s">
        <v>224</v>
      </c>
      <c r="C227" s="18">
        <v>0</v>
      </c>
      <c r="D227" s="18">
        <v>0</v>
      </c>
      <c r="E227" s="18">
        <v>0</v>
      </c>
      <c r="F227" s="18">
        <v>0</v>
      </c>
      <c r="G227" s="18">
        <v>0</v>
      </c>
      <c r="H227" s="18">
        <f t="shared" si="62"/>
        <v>0</v>
      </c>
      <c r="I227" s="18">
        <f t="shared" si="58"/>
        <v>0</v>
      </c>
      <c r="J227" s="18">
        <v>0</v>
      </c>
    </row>
    <row r="228" spans="1:10" ht="18.75" x14ac:dyDescent="0.25">
      <c r="A228" s="63">
        <v>4500</v>
      </c>
      <c r="B228" s="64" t="s">
        <v>225</v>
      </c>
      <c r="C228" s="65">
        <f>SUM(C229:C231)</f>
        <v>4431073.3</v>
      </c>
      <c r="D228" s="65">
        <f t="shared" ref="D228:J228" si="63">SUM(D229:D231)</f>
        <v>5133285.2</v>
      </c>
      <c r="E228" s="65">
        <f t="shared" si="63"/>
        <v>5594064</v>
      </c>
      <c r="F228" s="65">
        <f t="shared" si="63"/>
        <v>6590604</v>
      </c>
      <c r="G228" s="65">
        <v>4865541.33</v>
      </c>
      <c r="H228" s="65">
        <f t="shared" si="63"/>
        <v>6487388.4400000004</v>
      </c>
      <c r="I228" s="65">
        <f t="shared" si="63"/>
        <v>6746883.9776000008</v>
      </c>
      <c r="J228" s="65">
        <f t="shared" si="63"/>
        <v>8784032</v>
      </c>
    </row>
    <row r="229" spans="1:10" ht="18.75" x14ac:dyDescent="0.25">
      <c r="A229" s="66">
        <v>451</v>
      </c>
      <c r="B229" s="68" t="s">
        <v>226</v>
      </c>
      <c r="C229" s="18">
        <v>3093659.9</v>
      </c>
      <c r="D229" s="18">
        <v>3693584</v>
      </c>
      <c r="E229" s="18">
        <v>4028235</v>
      </c>
      <c r="F229" s="18">
        <v>4940880</v>
      </c>
      <c r="G229" s="18">
        <v>3688619.33</v>
      </c>
      <c r="H229" s="18">
        <f t="shared" si="62"/>
        <v>4918159.1066666674</v>
      </c>
      <c r="I229" s="18">
        <f t="shared" si="58"/>
        <v>5114885.470933334</v>
      </c>
      <c r="J229" s="18">
        <v>6955628</v>
      </c>
    </row>
    <row r="230" spans="1:10" ht="18.75" x14ac:dyDescent="0.25">
      <c r="A230" s="66">
        <v>452</v>
      </c>
      <c r="B230" s="68" t="s">
        <v>227</v>
      </c>
      <c r="C230" s="18">
        <v>1337413.3999999999</v>
      </c>
      <c r="D230" s="18">
        <v>1439701.2</v>
      </c>
      <c r="E230" s="18">
        <v>1565829</v>
      </c>
      <c r="F230" s="18">
        <v>1649724</v>
      </c>
      <c r="G230" s="18">
        <v>1176922</v>
      </c>
      <c r="H230" s="18">
        <f t="shared" si="62"/>
        <v>1569229.3333333333</v>
      </c>
      <c r="I230" s="18">
        <f t="shared" si="58"/>
        <v>1631998.5066666666</v>
      </c>
      <c r="J230" s="18">
        <v>1828404</v>
      </c>
    </row>
    <row r="231" spans="1:10" ht="18.75" x14ac:dyDescent="0.25">
      <c r="A231" s="66">
        <v>459</v>
      </c>
      <c r="B231" s="68" t="s">
        <v>228</v>
      </c>
      <c r="C231" s="18">
        <v>0</v>
      </c>
      <c r="D231" s="18">
        <v>0</v>
      </c>
      <c r="E231" s="18">
        <v>0</v>
      </c>
      <c r="F231" s="18">
        <v>0</v>
      </c>
      <c r="G231" s="18">
        <v>0</v>
      </c>
      <c r="H231" s="18">
        <f t="shared" si="62"/>
        <v>0</v>
      </c>
      <c r="I231" s="18">
        <f t="shared" si="58"/>
        <v>0</v>
      </c>
      <c r="J231" s="18">
        <v>0</v>
      </c>
    </row>
    <row r="232" spans="1:10" ht="18.75" x14ac:dyDescent="0.25">
      <c r="A232" s="63">
        <v>4600</v>
      </c>
      <c r="B232" s="70" t="s">
        <v>229</v>
      </c>
      <c r="C232" s="65">
        <f>SUM(C233:C239)</f>
        <v>134324</v>
      </c>
      <c r="D232" s="65">
        <f t="shared" ref="D232:J232" si="64">SUM(D233:D239)</f>
        <v>145311</v>
      </c>
      <c r="E232" s="65">
        <f t="shared" si="64"/>
        <v>255473.98</v>
      </c>
      <c r="F232" s="65">
        <f t="shared" si="64"/>
        <v>488587.87</v>
      </c>
      <c r="G232" s="65">
        <v>127454</v>
      </c>
      <c r="H232" s="65">
        <f t="shared" si="64"/>
        <v>169938.66666666666</v>
      </c>
      <c r="I232" s="65">
        <f t="shared" si="64"/>
        <v>176736.21333333332</v>
      </c>
      <c r="J232" s="65">
        <f t="shared" si="64"/>
        <v>700000</v>
      </c>
    </row>
    <row r="233" spans="1:10" ht="18.75" x14ac:dyDescent="0.25">
      <c r="A233" s="66">
        <v>461</v>
      </c>
      <c r="B233" s="68" t="s">
        <v>230</v>
      </c>
      <c r="C233" s="18">
        <v>134324</v>
      </c>
      <c r="D233" s="18">
        <v>145311</v>
      </c>
      <c r="E233" s="18">
        <v>255473.98</v>
      </c>
      <c r="F233" s="18">
        <v>488587.87</v>
      </c>
      <c r="G233" s="18">
        <v>127454</v>
      </c>
      <c r="H233" s="18">
        <f t="shared" si="62"/>
        <v>169938.66666666666</v>
      </c>
      <c r="I233" s="18">
        <f t="shared" si="58"/>
        <v>176736.21333333332</v>
      </c>
      <c r="J233" s="18">
        <v>700000</v>
      </c>
    </row>
    <row r="234" spans="1:10" ht="18.75" x14ac:dyDescent="0.25">
      <c r="A234" s="66">
        <v>462</v>
      </c>
      <c r="B234" s="68" t="s">
        <v>231</v>
      </c>
      <c r="C234" s="18">
        <v>0</v>
      </c>
      <c r="D234" s="18">
        <v>0</v>
      </c>
      <c r="E234" s="18">
        <v>0</v>
      </c>
      <c r="F234" s="18">
        <v>0</v>
      </c>
      <c r="G234" s="18">
        <v>0</v>
      </c>
      <c r="H234" s="18">
        <f t="shared" si="62"/>
        <v>0</v>
      </c>
      <c r="I234" s="18">
        <f t="shared" si="58"/>
        <v>0</v>
      </c>
      <c r="J234" s="18">
        <v>0</v>
      </c>
    </row>
    <row r="235" spans="1:10" ht="18.75" x14ac:dyDescent="0.25">
      <c r="A235" s="66">
        <v>463</v>
      </c>
      <c r="B235" s="68" t="s">
        <v>232</v>
      </c>
      <c r="C235" s="18">
        <v>0</v>
      </c>
      <c r="D235" s="18">
        <v>0</v>
      </c>
      <c r="E235" s="18">
        <v>0</v>
      </c>
      <c r="F235" s="18">
        <v>0</v>
      </c>
      <c r="G235" s="18">
        <v>0</v>
      </c>
      <c r="H235" s="18">
        <f t="shared" si="62"/>
        <v>0</v>
      </c>
      <c r="I235" s="18">
        <f t="shared" si="58"/>
        <v>0</v>
      </c>
      <c r="J235" s="18">
        <v>0</v>
      </c>
    </row>
    <row r="236" spans="1:10" ht="18.75" x14ac:dyDescent="0.25">
      <c r="A236" s="66">
        <v>464</v>
      </c>
      <c r="B236" s="68" t="s">
        <v>233</v>
      </c>
      <c r="C236" s="18">
        <v>0</v>
      </c>
      <c r="D236" s="18">
        <v>0</v>
      </c>
      <c r="E236" s="18">
        <v>0</v>
      </c>
      <c r="F236" s="18">
        <v>0</v>
      </c>
      <c r="G236" s="18">
        <v>0</v>
      </c>
      <c r="H236" s="18">
        <f t="shared" si="62"/>
        <v>0</v>
      </c>
      <c r="I236" s="18">
        <f t="shared" si="58"/>
        <v>0</v>
      </c>
      <c r="J236" s="18">
        <v>0</v>
      </c>
    </row>
    <row r="237" spans="1:10" ht="18.75" x14ac:dyDescent="0.25">
      <c r="A237" s="66">
        <v>465</v>
      </c>
      <c r="B237" s="68" t="s">
        <v>234</v>
      </c>
      <c r="C237" s="18">
        <v>0</v>
      </c>
      <c r="D237" s="18">
        <v>0</v>
      </c>
      <c r="E237" s="18">
        <v>0</v>
      </c>
      <c r="F237" s="18">
        <v>0</v>
      </c>
      <c r="G237" s="18">
        <v>0</v>
      </c>
      <c r="H237" s="18">
        <f t="shared" si="62"/>
        <v>0</v>
      </c>
      <c r="I237" s="18">
        <f t="shared" si="58"/>
        <v>0</v>
      </c>
      <c r="J237" s="18">
        <v>0</v>
      </c>
    </row>
    <row r="238" spans="1:10" ht="18.75" x14ac:dyDescent="0.25">
      <c r="A238" s="66">
        <v>466</v>
      </c>
      <c r="B238" s="74" t="s">
        <v>235</v>
      </c>
      <c r="C238" s="18">
        <v>0</v>
      </c>
      <c r="D238" s="18">
        <v>0</v>
      </c>
      <c r="E238" s="18">
        <v>0</v>
      </c>
      <c r="F238" s="18">
        <v>0</v>
      </c>
      <c r="G238" s="18">
        <v>0</v>
      </c>
      <c r="H238" s="18">
        <f t="shared" si="62"/>
        <v>0</v>
      </c>
      <c r="I238" s="18">
        <f t="shared" si="58"/>
        <v>0</v>
      </c>
      <c r="J238" s="18">
        <v>0</v>
      </c>
    </row>
    <row r="239" spans="1:10" ht="18.75" x14ac:dyDescent="0.25">
      <c r="A239" s="66">
        <v>469</v>
      </c>
      <c r="B239" s="68" t="s">
        <v>916</v>
      </c>
      <c r="C239" s="18">
        <v>0</v>
      </c>
      <c r="D239" s="18">
        <v>0</v>
      </c>
      <c r="E239" s="18">
        <v>0</v>
      </c>
      <c r="F239" s="18">
        <v>0</v>
      </c>
      <c r="G239" s="18">
        <v>0</v>
      </c>
      <c r="H239" s="18">
        <f t="shared" si="62"/>
        <v>0</v>
      </c>
      <c r="I239" s="18">
        <f t="shared" si="58"/>
        <v>0</v>
      </c>
      <c r="J239" s="18">
        <v>0</v>
      </c>
    </row>
    <row r="240" spans="1:10" ht="18.75" x14ac:dyDescent="0.25">
      <c r="A240" s="63">
        <v>4700</v>
      </c>
      <c r="B240" s="64" t="s">
        <v>236</v>
      </c>
      <c r="C240" s="65">
        <f>C241</f>
        <v>0</v>
      </c>
      <c r="D240" s="65">
        <f t="shared" ref="D240:J240" si="65">D241</f>
        <v>0</v>
      </c>
      <c r="E240" s="65">
        <f t="shared" si="65"/>
        <v>0</v>
      </c>
      <c r="F240" s="65">
        <f t="shared" si="65"/>
        <v>0</v>
      </c>
      <c r="G240" s="65">
        <v>0</v>
      </c>
      <c r="H240" s="65">
        <f t="shared" si="65"/>
        <v>0</v>
      </c>
      <c r="I240" s="65">
        <f t="shared" si="65"/>
        <v>0</v>
      </c>
      <c r="J240" s="65">
        <f t="shared" si="65"/>
        <v>0</v>
      </c>
    </row>
    <row r="241" spans="1:10" ht="18.75" x14ac:dyDescent="0.25">
      <c r="A241" s="66">
        <v>471</v>
      </c>
      <c r="B241" s="68" t="s">
        <v>237</v>
      </c>
      <c r="C241" s="18">
        <v>0</v>
      </c>
      <c r="D241" s="18">
        <v>0</v>
      </c>
      <c r="E241" s="18">
        <v>0</v>
      </c>
      <c r="F241" s="18">
        <v>0</v>
      </c>
      <c r="G241" s="18">
        <v>0</v>
      </c>
      <c r="H241" s="18">
        <v>0</v>
      </c>
      <c r="I241" s="18">
        <f t="shared" si="58"/>
        <v>0</v>
      </c>
      <c r="J241" s="18">
        <f t="shared" si="58"/>
        <v>0</v>
      </c>
    </row>
    <row r="242" spans="1:10" ht="18.75" x14ac:dyDescent="0.25">
      <c r="A242" s="63">
        <v>4800</v>
      </c>
      <c r="B242" s="64" t="s">
        <v>238</v>
      </c>
      <c r="C242" s="65">
        <f>SUM(C243:C247)</f>
        <v>0</v>
      </c>
      <c r="D242" s="65">
        <f t="shared" ref="D242:J242" si="66">SUM(D243:D247)</f>
        <v>0</v>
      </c>
      <c r="E242" s="65">
        <f t="shared" si="66"/>
        <v>0</v>
      </c>
      <c r="F242" s="65">
        <f t="shared" si="66"/>
        <v>0</v>
      </c>
      <c r="G242" s="65">
        <v>0</v>
      </c>
      <c r="H242" s="65">
        <f t="shared" si="66"/>
        <v>0</v>
      </c>
      <c r="I242" s="65">
        <f t="shared" si="66"/>
        <v>0</v>
      </c>
      <c r="J242" s="65">
        <f t="shared" si="66"/>
        <v>0</v>
      </c>
    </row>
    <row r="243" spans="1:10" ht="18.75" x14ac:dyDescent="0.25">
      <c r="A243" s="66">
        <v>481</v>
      </c>
      <c r="B243" s="68" t="s">
        <v>239</v>
      </c>
      <c r="C243" s="18">
        <v>0</v>
      </c>
      <c r="D243" s="18">
        <v>0</v>
      </c>
      <c r="E243" s="18">
        <v>0</v>
      </c>
      <c r="F243" s="18">
        <v>0</v>
      </c>
      <c r="G243" s="18">
        <v>0</v>
      </c>
      <c r="H243" s="18">
        <v>0</v>
      </c>
      <c r="I243" s="18">
        <f t="shared" si="58"/>
        <v>0</v>
      </c>
      <c r="J243" s="18">
        <f t="shared" si="58"/>
        <v>0</v>
      </c>
    </row>
    <row r="244" spans="1:10" ht="18.75" x14ac:dyDescent="0.25">
      <c r="A244" s="66">
        <v>482</v>
      </c>
      <c r="B244" s="68" t="s">
        <v>240</v>
      </c>
      <c r="C244" s="18">
        <v>0</v>
      </c>
      <c r="D244" s="18">
        <v>0</v>
      </c>
      <c r="E244" s="18">
        <v>0</v>
      </c>
      <c r="F244" s="18">
        <v>0</v>
      </c>
      <c r="G244" s="18">
        <v>0</v>
      </c>
      <c r="H244" s="18">
        <v>0</v>
      </c>
      <c r="I244" s="18">
        <f t="shared" si="58"/>
        <v>0</v>
      </c>
      <c r="J244" s="18">
        <f t="shared" si="58"/>
        <v>0</v>
      </c>
    </row>
    <row r="245" spans="1:10" ht="18.75" x14ac:dyDescent="0.25">
      <c r="A245" s="66">
        <v>483</v>
      </c>
      <c r="B245" s="68" t="s">
        <v>241</v>
      </c>
      <c r="C245" s="18">
        <v>0</v>
      </c>
      <c r="D245" s="18">
        <v>0</v>
      </c>
      <c r="E245" s="18">
        <v>0</v>
      </c>
      <c r="F245" s="18">
        <v>0</v>
      </c>
      <c r="G245" s="18">
        <v>0</v>
      </c>
      <c r="H245" s="18">
        <v>0</v>
      </c>
      <c r="I245" s="18">
        <f t="shared" si="58"/>
        <v>0</v>
      </c>
      <c r="J245" s="18">
        <f t="shared" si="58"/>
        <v>0</v>
      </c>
    </row>
    <row r="246" spans="1:10" ht="18.75" x14ac:dyDescent="0.25">
      <c r="A246" s="66">
        <v>484</v>
      </c>
      <c r="B246" s="68" t="s">
        <v>242</v>
      </c>
      <c r="C246" s="18">
        <v>0</v>
      </c>
      <c r="D246" s="18">
        <v>0</v>
      </c>
      <c r="E246" s="18">
        <v>0</v>
      </c>
      <c r="F246" s="18">
        <v>0</v>
      </c>
      <c r="G246" s="18">
        <v>0</v>
      </c>
      <c r="H246" s="18">
        <v>0</v>
      </c>
      <c r="I246" s="18">
        <f t="shared" si="58"/>
        <v>0</v>
      </c>
      <c r="J246" s="18">
        <f t="shared" si="58"/>
        <v>0</v>
      </c>
    </row>
    <row r="247" spans="1:10" ht="18.75" x14ac:dyDescent="0.25">
      <c r="A247" s="66">
        <v>485</v>
      </c>
      <c r="B247" s="68" t="s">
        <v>243</v>
      </c>
      <c r="C247" s="18">
        <v>0</v>
      </c>
      <c r="D247" s="18">
        <v>0</v>
      </c>
      <c r="E247" s="18">
        <v>0</v>
      </c>
      <c r="F247" s="18">
        <v>0</v>
      </c>
      <c r="G247" s="18">
        <v>0</v>
      </c>
      <c r="H247" s="18">
        <v>0</v>
      </c>
      <c r="I247" s="18">
        <f t="shared" si="58"/>
        <v>0</v>
      </c>
      <c r="J247" s="18">
        <f t="shared" si="58"/>
        <v>0</v>
      </c>
    </row>
    <row r="248" spans="1:10" ht="18.75" x14ac:dyDescent="0.25">
      <c r="A248" s="63">
        <v>4900</v>
      </c>
      <c r="B248" s="64" t="s">
        <v>244</v>
      </c>
      <c r="C248" s="65">
        <f>SUM(C249:C251)</f>
        <v>0</v>
      </c>
      <c r="D248" s="65">
        <f t="shared" ref="D248:J248" si="67">SUM(D249:D251)</f>
        <v>0</v>
      </c>
      <c r="E248" s="65">
        <f t="shared" si="67"/>
        <v>0</v>
      </c>
      <c r="F248" s="65">
        <f t="shared" si="67"/>
        <v>0</v>
      </c>
      <c r="G248" s="65">
        <v>0</v>
      </c>
      <c r="H248" s="65">
        <f t="shared" si="67"/>
        <v>0</v>
      </c>
      <c r="I248" s="65">
        <f t="shared" si="67"/>
        <v>0</v>
      </c>
      <c r="J248" s="65">
        <f t="shared" si="67"/>
        <v>0</v>
      </c>
    </row>
    <row r="249" spans="1:10" ht="18.75" x14ac:dyDescent="0.25">
      <c r="A249" s="66">
        <v>491</v>
      </c>
      <c r="B249" s="68" t="s">
        <v>245</v>
      </c>
      <c r="C249" s="18">
        <v>0</v>
      </c>
      <c r="D249" s="18">
        <v>0</v>
      </c>
      <c r="E249" s="18">
        <v>0</v>
      </c>
      <c r="F249" s="18">
        <v>0</v>
      </c>
      <c r="G249" s="18">
        <v>0</v>
      </c>
      <c r="H249" s="18">
        <v>0</v>
      </c>
      <c r="I249" s="18">
        <f t="shared" si="58"/>
        <v>0</v>
      </c>
      <c r="J249" s="18">
        <f t="shared" si="58"/>
        <v>0</v>
      </c>
    </row>
    <row r="250" spans="1:10" ht="18.75" x14ac:dyDescent="0.25">
      <c r="A250" s="66">
        <v>492</v>
      </c>
      <c r="B250" s="68" t="s">
        <v>246</v>
      </c>
      <c r="C250" s="18">
        <v>0</v>
      </c>
      <c r="D250" s="18">
        <v>0</v>
      </c>
      <c r="E250" s="18">
        <v>0</v>
      </c>
      <c r="F250" s="18">
        <v>0</v>
      </c>
      <c r="G250" s="18">
        <v>0</v>
      </c>
      <c r="H250" s="18">
        <v>0</v>
      </c>
      <c r="I250" s="18">
        <f t="shared" si="58"/>
        <v>0</v>
      </c>
      <c r="J250" s="18">
        <f t="shared" si="58"/>
        <v>0</v>
      </c>
    </row>
    <row r="251" spans="1:10" ht="18.75" x14ac:dyDescent="0.25">
      <c r="A251" s="66">
        <v>493</v>
      </c>
      <c r="B251" s="68" t="s">
        <v>247</v>
      </c>
      <c r="C251" s="18">
        <v>0</v>
      </c>
      <c r="D251" s="18">
        <v>0</v>
      </c>
      <c r="E251" s="18">
        <v>0</v>
      </c>
      <c r="F251" s="18">
        <v>0</v>
      </c>
      <c r="G251" s="18">
        <v>0</v>
      </c>
      <c r="H251" s="18">
        <v>0</v>
      </c>
      <c r="I251" s="18">
        <f t="shared" si="58"/>
        <v>0</v>
      </c>
      <c r="J251" s="18">
        <f t="shared" si="58"/>
        <v>0</v>
      </c>
    </row>
    <row r="252" spans="1:10" ht="18.75" x14ac:dyDescent="0.25">
      <c r="A252" s="61">
        <v>5000</v>
      </c>
      <c r="B252" s="62" t="s">
        <v>248</v>
      </c>
      <c r="C252" s="60">
        <f>C253+C260+C265+C268+C275+C277+C286+C296+C301</f>
        <v>9713747.3999999985</v>
      </c>
      <c r="D252" s="60">
        <f t="shared" ref="D252:J252" si="68">D253+D260+D265+D268+D275+D277+D286+D296+D301</f>
        <v>8317845.9900000012</v>
      </c>
      <c r="E252" s="60">
        <f t="shared" si="68"/>
        <v>6440093.6699999999</v>
      </c>
      <c r="F252" s="60">
        <f t="shared" si="68"/>
        <v>2589208.6500000004</v>
      </c>
      <c r="G252" s="60">
        <v>4414185.59</v>
      </c>
      <c r="H252" s="60">
        <f t="shared" si="68"/>
        <v>5885580.786666668</v>
      </c>
      <c r="I252" s="60">
        <f t="shared" si="68"/>
        <v>6062148.2102666665</v>
      </c>
      <c r="J252" s="60">
        <f t="shared" si="68"/>
        <v>5075000</v>
      </c>
    </row>
    <row r="253" spans="1:10" ht="18.75" x14ac:dyDescent="0.25">
      <c r="A253" s="63">
        <v>5100</v>
      </c>
      <c r="B253" s="64" t="s">
        <v>249</v>
      </c>
      <c r="C253" s="65">
        <f>SUM(C254:C259)</f>
        <v>623148.66999999993</v>
      </c>
      <c r="D253" s="65">
        <f t="shared" ref="D253:J253" si="69">SUM(D254:D259)</f>
        <v>2268809.5300000003</v>
      </c>
      <c r="E253" s="65">
        <f t="shared" si="69"/>
        <v>794388.76</v>
      </c>
      <c r="F253" s="65">
        <f t="shared" si="69"/>
        <v>471865.21</v>
      </c>
      <c r="G253" s="65">
        <v>1048714.06</v>
      </c>
      <c r="H253" s="65">
        <f t="shared" si="69"/>
        <v>1398285.4133333336</v>
      </c>
      <c r="I253" s="65">
        <f t="shared" si="69"/>
        <v>1440233.9757333333</v>
      </c>
      <c r="J253" s="65">
        <f t="shared" si="69"/>
        <v>650000</v>
      </c>
    </row>
    <row r="254" spans="1:10" ht="18.75" x14ac:dyDescent="0.25">
      <c r="A254" s="66">
        <v>511</v>
      </c>
      <c r="B254" s="68" t="s">
        <v>250</v>
      </c>
      <c r="C254" s="18">
        <v>149776.57</v>
      </c>
      <c r="D254" s="18">
        <v>603781.11</v>
      </c>
      <c r="E254" s="18">
        <v>337990.65</v>
      </c>
      <c r="F254" s="18">
        <v>127321.32</v>
      </c>
      <c r="G254" s="18">
        <v>94386.4</v>
      </c>
      <c r="H254" s="18">
        <f t="shared" ref="H254:H274" si="70">G254/9*12</f>
        <v>125848.53333333333</v>
      </c>
      <c r="I254" s="18">
        <f t="shared" ref="I254:I259" si="71">H254*1.03</f>
        <v>129623.98933333333</v>
      </c>
      <c r="J254" s="18">
        <v>150000</v>
      </c>
    </row>
    <row r="255" spans="1:10" ht="18.75" x14ac:dyDescent="0.25">
      <c r="A255" s="66">
        <v>512</v>
      </c>
      <c r="B255" s="68" t="s">
        <v>251</v>
      </c>
      <c r="C255" s="18">
        <v>0</v>
      </c>
      <c r="D255" s="18">
        <v>0</v>
      </c>
      <c r="E255" s="18">
        <v>35707.599999999999</v>
      </c>
      <c r="F255" s="18">
        <v>12346</v>
      </c>
      <c r="G255" s="18">
        <v>0</v>
      </c>
      <c r="H255" s="18">
        <f t="shared" si="70"/>
        <v>0</v>
      </c>
      <c r="I255" s="18">
        <f t="shared" si="71"/>
        <v>0</v>
      </c>
      <c r="J255" s="18">
        <v>0</v>
      </c>
    </row>
    <row r="256" spans="1:10" ht="18.75" x14ac:dyDescent="0.25">
      <c r="A256" s="66">
        <v>513</v>
      </c>
      <c r="B256" s="68" t="s">
        <v>252</v>
      </c>
      <c r="C256" s="18">
        <v>95932</v>
      </c>
      <c r="D256" s="18">
        <v>344681.33</v>
      </c>
      <c r="E256" s="18">
        <v>158166</v>
      </c>
      <c r="F256" s="18">
        <v>53940</v>
      </c>
      <c r="G256" s="18">
        <v>0</v>
      </c>
      <c r="H256" s="18">
        <f t="shared" si="70"/>
        <v>0</v>
      </c>
      <c r="I256" s="18">
        <f t="shared" si="71"/>
        <v>0</v>
      </c>
      <c r="J256" s="18">
        <v>0</v>
      </c>
    </row>
    <row r="257" spans="1:10" ht="18.75" x14ac:dyDescent="0.25">
      <c r="A257" s="66">
        <v>514</v>
      </c>
      <c r="B257" s="68" t="s">
        <v>253</v>
      </c>
      <c r="C257" s="18">
        <v>0</v>
      </c>
      <c r="D257" s="18">
        <v>0</v>
      </c>
      <c r="E257" s="18">
        <v>0</v>
      </c>
      <c r="F257" s="18">
        <v>0</v>
      </c>
      <c r="G257" s="18">
        <v>0</v>
      </c>
      <c r="H257" s="18">
        <f t="shared" si="70"/>
        <v>0</v>
      </c>
      <c r="I257" s="18">
        <f t="shared" si="71"/>
        <v>0</v>
      </c>
      <c r="J257" s="18">
        <v>0</v>
      </c>
    </row>
    <row r="258" spans="1:10" ht="18.75" x14ac:dyDescent="0.25">
      <c r="A258" s="66">
        <v>515</v>
      </c>
      <c r="B258" s="68" t="s">
        <v>254</v>
      </c>
      <c r="C258" s="18">
        <v>324472.65000000002</v>
      </c>
      <c r="D258" s="18">
        <v>1093527.1100000001</v>
      </c>
      <c r="E258" s="18">
        <v>231714.57</v>
      </c>
      <c r="F258" s="18">
        <v>275126.93</v>
      </c>
      <c r="G258" s="18">
        <v>954327.66</v>
      </c>
      <c r="H258" s="18">
        <f t="shared" si="70"/>
        <v>1272436.8800000001</v>
      </c>
      <c r="I258" s="18">
        <f t="shared" si="71"/>
        <v>1310609.9864000001</v>
      </c>
      <c r="J258" s="18">
        <v>500000</v>
      </c>
    </row>
    <row r="259" spans="1:10" ht="18.75" x14ac:dyDescent="0.25">
      <c r="A259" s="66">
        <v>519</v>
      </c>
      <c r="B259" s="68" t="s">
        <v>255</v>
      </c>
      <c r="C259" s="18">
        <v>52967.45</v>
      </c>
      <c r="D259" s="18">
        <v>226819.98</v>
      </c>
      <c r="E259" s="18">
        <v>30809.94</v>
      </c>
      <c r="F259" s="18">
        <v>3130.96</v>
      </c>
      <c r="G259" s="18">
        <v>0</v>
      </c>
      <c r="H259" s="18">
        <f t="shared" si="70"/>
        <v>0</v>
      </c>
      <c r="I259" s="18">
        <f t="shared" si="71"/>
        <v>0</v>
      </c>
      <c r="J259" s="18">
        <v>0</v>
      </c>
    </row>
    <row r="260" spans="1:10" ht="18.75" x14ac:dyDescent="0.25">
      <c r="A260" s="63">
        <v>5200</v>
      </c>
      <c r="B260" s="64" t="s">
        <v>256</v>
      </c>
      <c r="C260" s="65">
        <f>SUM(C261:C264)</f>
        <v>209760.34</v>
      </c>
      <c r="D260" s="65">
        <f t="shared" ref="D260:J260" si="72">SUM(D261:D264)</f>
        <v>161090.95000000001</v>
      </c>
      <c r="E260" s="65">
        <f t="shared" si="72"/>
        <v>358494.08</v>
      </c>
      <c r="F260" s="65">
        <f t="shared" si="72"/>
        <v>311030.01</v>
      </c>
      <c r="G260" s="65">
        <v>371780</v>
      </c>
      <c r="H260" s="65">
        <f t="shared" si="72"/>
        <v>495706.66666666669</v>
      </c>
      <c r="I260" s="65">
        <f t="shared" si="72"/>
        <v>510577.8666666667</v>
      </c>
      <c r="J260" s="65">
        <f t="shared" si="72"/>
        <v>150000</v>
      </c>
    </row>
    <row r="261" spans="1:10" ht="18.75" x14ac:dyDescent="0.25">
      <c r="A261" s="66">
        <v>521</v>
      </c>
      <c r="B261" s="68" t="s">
        <v>257</v>
      </c>
      <c r="C261" s="18">
        <v>58303.32</v>
      </c>
      <c r="D261" s="18">
        <v>94912.83</v>
      </c>
      <c r="E261" s="18">
        <v>3505.08</v>
      </c>
      <c r="F261" s="18">
        <v>116150.01</v>
      </c>
      <c r="G261" s="18">
        <v>0</v>
      </c>
      <c r="H261" s="18">
        <f t="shared" si="70"/>
        <v>0</v>
      </c>
      <c r="I261" s="18">
        <f t="shared" ref="I261:I264" si="73">H261*1.03</f>
        <v>0</v>
      </c>
      <c r="J261" s="18">
        <v>0</v>
      </c>
    </row>
    <row r="262" spans="1:10" ht="18.75" x14ac:dyDescent="0.25">
      <c r="A262" s="66">
        <v>522</v>
      </c>
      <c r="B262" s="68" t="s">
        <v>258</v>
      </c>
      <c r="C262" s="18">
        <v>69600.03</v>
      </c>
      <c r="D262" s="18">
        <v>9221.02</v>
      </c>
      <c r="E262" s="18">
        <v>0</v>
      </c>
      <c r="F262" s="18">
        <v>187920</v>
      </c>
      <c r="G262" s="18">
        <v>341620</v>
      </c>
      <c r="H262" s="18">
        <f t="shared" si="70"/>
        <v>455493.33333333337</v>
      </c>
      <c r="I262" s="18">
        <f t="shared" si="73"/>
        <v>469158.13333333336</v>
      </c>
      <c r="J262" s="18">
        <v>150000</v>
      </c>
    </row>
    <row r="263" spans="1:10" ht="18.75" x14ac:dyDescent="0.25">
      <c r="A263" s="66">
        <v>523</v>
      </c>
      <c r="B263" s="68" t="s">
        <v>259</v>
      </c>
      <c r="C263" s="18">
        <v>27568.99</v>
      </c>
      <c r="D263" s="18">
        <v>56957.1</v>
      </c>
      <c r="E263" s="18">
        <v>0</v>
      </c>
      <c r="F263" s="18">
        <v>0</v>
      </c>
      <c r="G263" s="18">
        <v>0</v>
      </c>
      <c r="H263" s="18">
        <f t="shared" si="70"/>
        <v>0</v>
      </c>
      <c r="I263" s="18">
        <f t="shared" si="73"/>
        <v>0</v>
      </c>
      <c r="J263" s="18">
        <v>0</v>
      </c>
    </row>
    <row r="264" spans="1:10" ht="18.75" x14ac:dyDescent="0.25">
      <c r="A264" s="66">
        <v>529</v>
      </c>
      <c r="B264" s="68" t="s">
        <v>260</v>
      </c>
      <c r="C264" s="18">
        <v>54288</v>
      </c>
      <c r="D264" s="18">
        <v>0</v>
      </c>
      <c r="E264" s="18">
        <v>354989</v>
      </c>
      <c r="F264" s="18">
        <v>6960</v>
      </c>
      <c r="G264" s="18">
        <v>30160</v>
      </c>
      <c r="H264" s="18">
        <f t="shared" si="70"/>
        <v>40213.333333333336</v>
      </c>
      <c r="I264" s="18">
        <f t="shared" si="73"/>
        <v>41419.733333333337</v>
      </c>
      <c r="J264" s="18">
        <v>0</v>
      </c>
    </row>
    <row r="265" spans="1:10" ht="18.75" x14ac:dyDescent="0.25">
      <c r="A265" s="63">
        <v>5300</v>
      </c>
      <c r="B265" s="64" t="s">
        <v>261</v>
      </c>
      <c r="C265" s="65">
        <f>SUM(C266:C267)</f>
        <v>0</v>
      </c>
      <c r="D265" s="65">
        <f t="shared" ref="D265:J265" si="74">SUM(D266:D267)</f>
        <v>0</v>
      </c>
      <c r="E265" s="65">
        <f t="shared" si="74"/>
        <v>0</v>
      </c>
      <c r="F265" s="65">
        <f t="shared" si="74"/>
        <v>0</v>
      </c>
      <c r="G265" s="65">
        <v>8700</v>
      </c>
      <c r="H265" s="65">
        <f t="shared" si="74"/>
        <v>11600</v>
      </c>
      <c r="I265" s="65">
        <f t="shared" si="74"/>
        <v>11948</v>
      </c>
      <c r="J265" s="65">
        <f t="shared" si="74"/>
        <v>15000</v>
      </c>
    </row>
    <row r="266" spans="1:10" ht="18.75" x14ac:dyDescent="0.25">
      <c r="A266" s="66">
        <v>531</v>
      </c>
      <c r="B266" s="68" t="s">
        <v>262</v>
      </c>
      <c r="C266" s="18">
        <v>0</v>
      </c>
      <c r="D266" s="18">
        <v>0</v>
      </c>
      <c r="E266" s="18">
        <v>0</v>
      </c>
      <c r="F266" s="18">
        <v>0</v>
      </c>
      <c r="G266" s="18">
        <v>0</v>
      </c>
      <c r="H266" s="18">
        <f t="shared" si="70"/>
        <v>0</v>
      </c>
      <c r="I266" s="18">
        <f t="shared" ref="I266:I267" si="75">H266*1.03</f>
        <v>0</v>
      </c>
      <c r="J266" s="18">
        <v>0</v>
      </c>
    </row>
    <row r="267" spans="1:10" ht="18.75" x14ac:dyDescent="0.25">
      <c r="A267" s="66">
        <v>532</v>
      </c>
      <c r="B267" s="68" t="s">
        <v>263</v>
      </c>
      <c r="C267" s="18">
        <v>0</v>
      </c>
      <c r="D267" s="18">
        <v>0</v>
      </c>
      <c r="E267" s="18">
        <v>0</v>
      </c>
      <c r="F267" s="18">
        <v>0</v>
      </c>
      <c r="G267" s="18">
        <v>8700</v>
      </c>
      <c r="H267" s="18">
        <f t="shared" si="70"/>
        <v>11600</v>
      </c>
      <c r="I267" s="18">
        <f t="shared" si="75"/>
        <v>11948</v>
      </c>
      <c r="J267" s="18">
        <v>15000</v>
      </c>
    </row>
    <row r="268" spans="1:10" ht="18.75" x14ac:dyDescent="0.25">
      <c r="A268" s="63">
        <v>5400</v>
      </c>
      <c r="B268" s="64" t="s">
        <v>264</v>
      </c>
      <c r="C268" s="65">
        <f>SUM(C269:C274)</f>
        <v>663600</v>
      </c>
      <c r="D268" s="65">
        <f t="shared" ref="D268:J268" si="76">SUM(D269:D274)</f>
        <v>4606418</v>
      </c>
      <c r="E268" s="65">
        <f t="shared" si="76"/>
        <v>3769865.04</v>
      </c>
      <c r="F268" s="65">
        <f t="shared" si="76"/>
        <v>1572554.94</v>
      </c>
      <c r="G268" s="65">
        <v>2609321.2800000003</v>
      </c>
      <c r="H268" s="65">
        <f t="shared" si="76"/>
        <v>3479095.0400000005</v>
      </c>
      <c r="I268" s="65">
        <f t="shared" si="76"/>
        <v>3583467.8912000004</v>
      </c>
      <c r="J268" s="65">
        <f t="shared" si="76"/>
        <v>3070000</v>
      </c>
    </row>
    <row r="269" spans="1:10" ht="18.75" x14ac:dyDescent="0.25">
      <c r="A269" s="66">
        <v>541</v>
      </c>
      <c r="B269" s="68" t="s">
        <v>265</v>
      </c>
      <c r="C269" s="18">
        <v>540000</v>
      </c>
      <c r="D269" s="18">
        <v>4587018</v>
      </c>
      <c r="E269" s="18">
        <v>3749865.04</v>
      </c>
      <c r="F269" s="18">
        <v>1221655</v>
      </c>
      <c r="G269" s="18">
        <v>2561341.2800000003</v>
      </c>
      <c r="H269" s="18">
        <f t="shared" si="70"/>
        <v>3415121.706666667</v>
      </c>
      <c r="I269" s="18">
        <f t="shared" ref="I269:I274" si="77">H269*1.03</f>
        <v>3517575.3578666672</v>
      </c>
      <c r="J269" s="80">
        <v>3000000</v>
      </c>
    </row>
    <row r="270" spans="1:10" ht="18.75" x14ac:dyDescent="0.25">
      <c r="A270" s="66">
        <v>542</v>
      </c>
      <c r="B270" s="68" t="s">
        <v>266</v>
      </c>
      <c r="C270" s="18">
        <v>0</v>
      </c>
      <c r="D270" s="18">
        <v>0</v>
      </c>
      <c r="E270" s="18">
        <v>20000</v>
      </c>
      <c r="F270" s="18">
        <v>0</v>
      </c>
      <c r="G270" s="18">
        <v>0</v>
      </c>
      <c r="H270" s="18">
        <f t="shared" si="70"/>
        <v>0</v>
      </c>
      <c r="I270" s="18">
        <f t="shared" si="77"/>
        <v>0</v>
      </c>
      <c r="J270" s="18">
        <v>0</v>
      </c>
    </row>
    <row r="271" spans="1:10" ht="18.75" x14ac:dyDescent="0.25">
      <c r="A271" s="66">
        <v>543</v>
      </c>
      <c r="B271" s="68" t="s">
        <v>267</v>
      </c>
      <c r="C271" s="18">
        <v>0</v>
      </c>
      <c r="D271" s="18">
        <v>0</v>
      </c>
      <c r="E271" s="18">
        <v>0</v>
      </c>
      <c r="F271" s="18">
        <v>0</v>
      </c>
      <c r="G271" s="18">
        <v>0</v>
      </c>
      <c r="H271" s="18">
        <f t="shared" si="70"/>
        <v>0</v>
      </c>
      <c r="I271" s="18">
        <f t="shared" si="77"/>
        <v>0</v>
      </c>
      <c r="J271" s="18">
        <v>0</v>
      </c>
    </row>
    <row r="272" spans="1:10" ht="18.75" x14ac:dyDescent="0.25">
      <c r="A272" s="66">
        <v>544</v>
      </c>
      <c r="B272" s="68" t="s">
        <v>268</v>
      </c>
      <c r="C272" s="18">
        <v>0</v>
      </c>
      <c r="D272" s="18">
        <v>0</v>
      </c>
      <c r="E272" s="18">
        <v>0</v>
      </c>
      <c r="F272" s="18">
        <v>0</v>
      </c>
      <c r="G272" s="18">
        <v>0</v>
      </c>
      <c r="H272" s="18">
        <f t="shared" si="70"/>
        <v>0</v>
      </c>
      <c r="I272" s="18">
        <f t="shared" si="77"/>
        <v>0</v>
      </c>
      <c r="J272" s="18">
        <v>0</v>
      </c>
    </row>
    <row r="273" spans="1:10" ht="18.75" x14ac:dyDescent="0.25">
      <c r="A273" s="66">
        <v>545</v>
      </c>
      <c r="B273" s="68" t="s">
        <v>269</v>
      </c>
      <c r="C273" s="18">
        <v>0</v>
      </c>
      <c r="D273" s="18">
        <v>0</v>
      </c>
      <c r="E273" s="18">
        <v>0</v>
      </c>
      <c r="F273" s="18">
        <v>0</v>
      </c>
      <c r="G273" s="18">
        <v>0</v>
      </c>
      <c r="H273" s="18">
        <f t="shared" si="70"/>
        <v>0</v>
      </c>
      <c r="I273" s="18">
        <f t="shared" si="77"/>
        <v>0</v>
      </c>
      <c r="J273" s="18">
        <v>0</v>
      </c>
    </row>
    <row r="274" spans="1:10" ht="18.75" x14ac:dyDescent="0.25">
      <c r="A274" s="66">
        <v>549</v>
      </c>
      <c r="B274" s="68" t="s">
        <v>270</v>
      </c>
      <c r="C274" s="18">
        <v>123600</v>
      </c>
      <c r="D274" s="18">
        <v>19400</v>
      </c>
      <c r="E274" s="18">
        <v>0</v>
      </c>
      <c r="F274" s="18">
        <v>350899.94</v>
      </c>
      <c r="G274" s="18">
        <v>47980</v>
      </c>
      <c r="H274" s="18">
        <f t="shared" si="70"/>
        <v>63973.333333333336</v>
      </c>
      <c r="I274" s="18">
        <f t="shared" si="77"/>
        <v>65892.53333333334</v>
      </c>
      <c r="J274" s="18">
        <v>70000</v>
      </c>
    </row>
    <row r="275" spans="1:10" ht="18.75" x14ac:dyDescent="0.25">
      <c r="A275" s="63">
        <v>5500</v>
      </c>
      <c r="B275" s="64" t="s">
        <v>271</v>
      </c>
      <c r="C275" s="65">
        <f>C276</f>
        <v>0</v>
      </c>
      <c r="D275" s="65">
        <f t="shared" ref="D275:J275" si="78">D276</f>
        <v>0</v>
      </c>
      <c r="E275" s="65">
        <f t="shared" si="78"/>
        <v>0</v>
      </c>
      <c r="F275" s="65">
        <f t="shared" si="78"/>
        <v>0</v>
      </c>
      <c r="G275" s="65">
        <v>0</v>
      </c>
      <c r="H275" s="65">
        <f t="shared" si="78"/>
        <v>0</v>
      </c>
      <c r="I275" s="65">
        <f t="shared" si="78"/>
        <v>0</v>
      </c>
      <c r="J275" s="65">
        <f t="shared" si="78"/>
        <v>0</v>
      </c>
    </row>
    <row r="276" spans="1:10" ht="18.75" x14ac:dyDescent="0.25">
      <c r="A276" s="66">
        <v>551</v>
      </c>
      <c r="B276" s="68" t="s">
        <v>272</v>
      </c>
      <c r="C276" s="18">
        <v>0</v>
      </c>
      <c r="D276" s="18">
        <v>0</v>
      </c>
      <c r="E276" s="18">
        <v>0</v>
      </c>
      <c r="F276" s="18">
        <v>0</v>
      </c>
      <c r="G276" s="18">
        <v>0</v>
      </c>
      <c r="H276" s="18">
        <v>0</v>
      </c>
      <c r="I276" s="18">
        <f t="shared" ref="I276:J310" si="79">H276*1.04</f>
        <v>0</v>
      </c>
      <c r="J276" s="18">
        <f t="shared" si="79"/>
        <v>0</v>
      </c>
    </row>
    <row r="277" spans="1:10" ht="18.75" x14ac:dyDescent="0.25">
      <c r="A277" s="63">
        <v>5600</v>
      </c>
      <c r="B277" s="64" t="s">
        <v>273</v>
      </c>
      <c r="C277" s="65">
        <f>SUM(C278:C285)</f>
        <v>8067831.5499999998</v>
      </c>
      <c r="D277" s="65">
        <f t="shared" ref="D277:J277" si="80">SUM(D278:D285)</f>
        <v>777066.65</v>
      </c>
      <c r="E277" s="65">
        <f t="shared" si="80"/>
        <v>1233224.29</v>
      </c>
      <c r="F277" s="65">
        <f t="shared" si="80"/>
        <v>233758.49</v>
      </c>
      <c r="G277" s="65">
        <v>375670.25</v>
      </c>
      <c r="H277" s="65">
        <f t="shared" si="80"/>
        <v>500893.66666666663</v>
      </c>
      <c r="I277" s="65">
        <f t="shared" si="80"/>
        <v>515920.47666666668</v>
      </c>
      <c r="J277" s="65">
        <f t="shared" si="80"/>
        <v>540000</v>
      </c>
    </row>
    <row r="278" spans="1:10" ht="18.75" x14ac:dyDescent="0.25">
      <c r="A278" s="66">
        <v>561</v>
      </c>
      <c r="B278" s="68" t="s">
        <v>274</v>
      </c>
      <c r="C278" s="18">
        <v>0</v>
      </c>
      <c r="D278" s="18">
        <v>138798.6</v>
      </c>
      <c r="E278" s="18">
        <v>24402.49</v>
      </c>
      <c r="F278" s="18">
        <v>0</v>
      </c>
      <c r="G278" s="18">
        <v>65384</v>
      </c>
      <c r="H278" s="18">
        <f t="shared" ref="H278:H285" si="81">G278/9*12</f>
        <v>87178.666666666657</v>
      </c>
      <c r="I278" s="18">
        <f t="shared" ref="I278:I285" si="82">H278*1.03</f>
        <v>89794.026666666658</v>
      </c>
      <c r="J278" s="18">
        <v>0</v>
      </c>
    </row>
    <row r="279" spans="1:10" ht="18.75" x14ac:dyDescent="0.25">
      <c r="A279" s="66">
        <v>562</v>
      </c>
      <c r="B279" s="68" t="s">
        <v>275</v>
      </c>
      <c r="C279" s="18">
        <v>70638.2</v>
      </c>
      <c r="D279" s="18">
        <v>272355.31</v>
      </c>
      <c r="E279" s="18">
        <v>191386.91</v>
      </c>
      <c r="F279" s="18">
        <v>14500</v>
      </c>
      <c r="G279" s="18">
        <v>18850</v>
      </c>
      <c r="H279" s="18">
        <f t="shared" si="81"/>
        <v>25133.333333333332</v>
      </c>
      <c r="I279" s="18">
        <f t="shared" si="82"/>
        <v>25887.333333333332</v>
      </c>
      <c r="J279" s="18">
        <v>30000</v>
      </c>
    </row>
    <row r="280" spans="1:10" ht="18.75" x14ac:dyDescent="0.25">
      <c r="A280" s="66">
        <v>563</v>
      </c>
      <c r="B280" s="68" t="s">
        <v>276</v>
      </c>
      <c r="C280" s="18">
        <v>0</v>
      </c>
      <c r="D280" s="18">
        <v>0</v>
      </c>
      <c r="E280" s="18">
        <v>0</v>
      </c>
      <c r="F280" s="18">
        <v>52476.89</v>
      </c>
      <c r="G280" s="18">
        <v>0</v>
      </c>
      <c r="H280" s="18">
        <f t="shared" si="81"/>
        <v>0</v>
      </c>
      <c r="I280" s="18">
        <f t="shared" si="82"/>
        <v>0</v>
      </c>
      <c r="J280" s="18">
        <v>0</v>
      </c>
    </row>
    <row r="281" spans="1:10" ht="18.75" x14ac:dyDescent="0.25">
      <c r="A281" s="66">
        <v>564</v>
      </c>
      <c r="B281" s="68" t="s">
        <v>277</v>
      </c>
      <c r="C281" s="18">
        <v>51599.98</v>
      </c>
      <c r="D281" s="18">
        <v>5100</v>
      </c>
      <c r="E281" s="18">
        <v>63546.04</v>
      </c>
      <c r="F281" s="18">
        <v>5800</v>
      </c>
      <c r="G281" s="18">
        <v>62590</v>
      </c>
      <c r="H281" s="18">
        <f t="shared" si="81"/>
        <v>83453.333333333328</v>
      </c>
      <c r="I281" s="18">
        <f t="shared" si="82"/>
        <v>85956.933333333334</v>
      </c>
      <c r="J281" s="18">
        <v>100000</v>
      </c>
    </row>
    <row r="282" spans="1:10" ht="18.75" x14ac:dyDescent="0.25">
      <c r="A282" s="66">
        <v>565</v>
      </c>
      <c r="B282" s="68" t="s">
        <v>278</v>
      </c>
      <c r="C282" s="18">
        <v>38397</v>
      </c>
      <c r="D282" s="18">
        <v>10327.1</v>
      </c>
      <c r="E282" s="18">
        <v>66229.009999999995</v>
      </c>
      <c r="F282" s="18">
        <v>21259.88</v>
      </c>
      <c r="G282" s="18">
        <v>42340</v>
      </c>
      <c r="H282" s="18">
        <f t="shared" si="81"/>
        <v>56453.333333333328</v>
      </c>
      <c r="I282" s="18">
        <f t="shared" si="82"/>
        <v>58146.933333333327</v>
      </c>
      <c r="J282" s="18">
        <v>60000</v>
      </c>
    </row>
    <row r="283" spans="1:10" ht="18.75" x14ac:dyDescent="0.25">
      <c r="A283" s="66">
        <v>566</v>
      </c>
      <c r="B283" s="68" t="s">
        <v>279</v>
      </c>
      <c r="C283" s="18">
        <v>7495252.5</v>
      </c>
      <c r="D283" s="18">
        <v>54736.66</v>
      </c>
      <c r="E283" s="18">
        <v>40644.080000000002</v>
      </c>
      <c r="F283" s="18">
        <v>0</v>
      </c>
      <c r="G283" s="18">
        <v>0</v>
      </c>
      <c r="H283" s="18">
        <f t="shared" si="81"/>
        <v>0</v>
      </c>
      <c r="I283" s="18">
        <f t="shared" si="82"/>
        <v>0</v>
      </c>
      <c r="J283" s="18">
        <v>0</v>
      </c>
    </row>
    <row r="284" spans="1:10" ht="18.75" x14ac:dyDescent="0.25">
      <c r="A284" s="66">
        <v>567</v>
      </c>
      <c r="B284" s="68" t="s">
        <v>280</v>
      </c>
      <c r="C284" s="18">
        <v>411943.87</v>
      </c>
      <c r="D284" s="18">
        <v>255032.98</v>
      </c>
      <c r="E284" s="18">
        <v>178507.76</v>
      </c>
      <c r="F284" s="18">
        <v>139721.72</v>
      </c>
      <c r="G284" s="18">
        <v>186506.25</v>
      </c>
      <c r="H284" s="18">
        <f t="shared" si="81"/>
        <v>248675</v>
      </c>
      <c r="I284" s="18">
        <f t="shared" si="82"/>
        <v>256135.25</v>
      </c>
      <c r="J284" s="18">
        <v>350000</v>
      </c>
    </row>
    <row r="285" spans="1:10" ht="18.75" x14ac:dyDescent="0.25">
      <c r="A285" s="66">
        <v>569</v>
      </c>
      <c r="B285" s="68" t="s">
        <v>281</v>
      </c>
      <c r="C285" s="18">
        <v>0</v>
      </c>
      <c r="D285" s="18">
        <v>40716</v>
      </c>
      <c r="E285" s="18">
        <v>668508</v>
      </c>
      <c r="F285" s="18">
        <v>0</v>
      </c>
      <c r="G285" s="18">
        <v>0</v>
      </c>
      <c r="H285" s="18">
        <f t="shared" si="81"/>
        <v>0</v>
      </c>
      <c r="I285" s="18">
        <f t="shared" si="82"/>
        <v>0</v>
      </c>
      <c r="J285" s="18">
        <v>0</v>
      </c>
    </row>
    <row r="286" spans="1:10" ht="18.75" x14ac:dyDescent="0.25">
      <c r="A286" s="63">
        <v>5700</v>
      </c>
      <c r="B286" s="64" t="s">
        <v>282</v>
      </c>
      <c r="C286" s="65">
        <f>SUM(C287:C295)</f>
        <v>146160</v>
      </c>
      <c r="D286" s="65">
        <f t="shared" ref="D286:J286" si="83">SUM(D287:D295)</f>
        <v>0</v>
      </c>
      <c r="E286" s="65">
        <f t="shared" si="83"/>
        <v>0</v>
      </c>
      <c r="F286" s="65">
        <f t="shared" si="83"/>
        <v>0</v>
      </c>
      <c r="G286" s="65">
        <v>0</v>
      </c>
      <c r="H286" s="65">
        <f t="shared" si="83"/>
        <v>0</v>
      </c>
      <c r="I286" s="65">
        <f t="shared" si="83"/>
        <v>0</v>
      </c>
      <c r="J286" s="65">
        <f t="shared" si="83"/>
        <v>0</v>
      </c>
    </row>
    <row r="287" spans="1:10" ht="18.75" x14ac:dyDescent="0.25">
      <c r="A287" s="66">
        <v>571</v>
      </c>
      <c r="B287" s="68" t="s">
        <v>283</v>
      </c>
      <c r="C287" s="18">
        <v>0</v>
      </c>
      <c r="D287" s="18">
        <v>0</v>
      </c>
      <c r="E287" s="18">
        <v>0</v>
      </c>
      <c r="F287" s="18">
        <v>0</v>
      </c>
      <c r="G287" s="18">
        <v>0</v>
      </c>
      <c r="H287" s="18">
        <v>0</v>
      </c>
      <c r="I287" s="18">
        <f t="shared" si="79"/>
        <v>0</v>
      </c>
      <c r="J287" s="18">
        <f t="shared" si="79"/>
        <v>0</v>
      </c>
    </row>
    <row r="288" spans="1:10" ht="18.75" x14ac:dyDescent="0.25">
      <c r="A288" s="66">
        <v>572</v>
      </c>
      <c r="B288" s="68" t="s">
        <v>284</v>
      </c>
      <c r="C288" s="18">
        <v>0</v>
      </c>
      <c r="D288" s="18">
        <v>0</v>
      </c>
      <c r="E288" s="18">
        <v>0</v>
      </c>
      <c r="F288" s="18">
        <v>0</v>
      </c>
      <c r="G288" s="18">
        <v>0</v>
      </c>
      <c r="H288" s="18">
        <v>0</v>
      </c>
      <c r="I288" s="18">
        <f t="shared" si="79"/>
        <v>0</v>
      </c>
      <c r="J288" s="18">
        <f t="shared" si="79"/>
        <v>0</v>
      </c>
    </row>
    <row r="289" spans="1:10" ht="18.75" x14ac:dyDescent="0.25">
      <c r="A289" s="66">
        <v>573</v>
      </c>
      <c r="B289" s="68" t="s">
        <v>285</v>
      </c>
      <c r="C289" s="18">
        <v>0</v>
      </c>
      <c r="D289" s="18">
        <v>0</v>
      </c>
      <c r="E289" s="18">
        <v>0</v>
      </c>
      <c r="F289" s="18">
        <v>0</v>
      </c>
      <c r="G289" s="18">
        <v>0</v>
      </c>
      <c r="H289" s="18">
        <v>0</v>
      </c>
      <c r="I289" s="18">
        <f t="shared" si="79"/>
        <v>0</v>
      </c>
      <c r="J289" s="18">
        <f t="shared" si="79"/>
        <v>0</v>
      </c>
    </row>
    <row r="290" spans="1:10" ht="18.75" x14ac:dyDescent="0.25">
      <c r="A290" s="66">
        <v>574</v>
      </c>
      <c r="B290" s="68" t="s">
        <v>286</v>
      </c>
      <c r="C290" s="18">
        <v>0</v>
      </c>
      <c r="D290" s="18">
        <v>0</v>
      </c>
      <c r="E290" s="18">
        <v>0</v>
      </c>
      <c r="F290" s="18">
        <v>0</v>
      </c>
      <c r="G290" s="18">
        <v>0</v>
      </c>
      <c r="H290" s="18">
        <v>0</v>
      </c>
      <c r="I290" s="18">
        <f t="shared" si="79"/>
        <v>0</v>
      </c>
      <c r="J290" s="18">
        <f t="shared" si="79"/>
        <v>0</v>
      </c>
    </row>
    <row r="291" spans="1:10" ht="18.75" x14ac:dyDescent="0.25">
      <c r="A291" s="66">
        <v>575</v>
      </c>
      <c r="B291" s="68" t="s">
        <v>287</v>
      </c>
      <c r="C291" s="18">
        <v>0</v>
      </c>
      <c r="D291" s="18">
        <v>0</v>
      </c>
      <c r="E291" s="18">
        <v>0</v>
      </c>
      <c r="F291" s="18">
        <v>0</v>
      </c>
      <c r="G291" s="18">
        <v>0</v>
      </c>
      <c r="H291" s="18">
        <v>0</v>
      </c>
      <c r="I291" s="18">
        <f t="shared" si="79"/>
        <v>0</v>
      </c>
      <c r="J291" s="18">
        <f t="shared" si="79"/>
        <v>0</v>
      </c>
    </row>
    <row r="292" spans="1:10" ht="18.75" x14ac:dyDescent="0.25">
      <c r="A292" s="66">
        <v>576</v>
      </c>
      <c r="B292" s="68" t="s">
        <v>288</v>
      </c>
      <c r="C292" s="18">
        <v>0</v>
      </c>
      <c r="D292" s="18">
        <v>0</v>
      </c>
      <c r="E292" s="18">
        <v>0</v>
      </c>
      <c r="F292" s="18">
        <v>0</v>
      </c>
      <c r="G292" s="18">
        <v>0</v>
      </c>
      <c r="H292" s="18">
        <v>0</v>
      </c>
      <c r="I292" s="18">
        <f t="shared" si="79"/>
        <v>0</v>
      </c>
      <c r="J292" s="18">
        <f t="shared" si="79"/>
        <v>0</v>
      </c>
    </row>
    <row r="293" spans="1:10" ht="18.75" x14ac:dyDescent="0.25">
      <c r="A293" s="66">
        <v>577</v>
      </c>
      <c r="B293" s="68" t="s">
        <v>289</v>
      </c>
      <c r="C293" s="18">
        <v>146160</v>
      </c>
      <c r="D293" s="18">
        <v>0</v>
      </c>
      <c r="E293" s="18">
        <v>0</v>
      </c>
      <c r="F293" s="18">
        <v>0</v>
      </c>
      <c r="G293" s="18">
        <v>0</v>
      </c>
      <c r="H293" s="18">
        <v>0</v>
      </c>
      <c r="I293" s="18">
        <f t="shared" si="79"/>
        <v>0</v>
      </c>
      <c r="J293" s="18">
        <f t="shared" si="79"/>
        <v>0</v>
      </c>
    </row>
    <row r="294" spans="1:10" ht="18.75" x14ac:dyDescent="0.25">
      <c r="A294" s="66">
        <v>578</v>
      </c>
      <c r="B294" s="68" t="s">
        <v>290</v>
      </c>
      <c r="C294" s="18">
        <v>0</v>
      </c>
      <c r="D294" s="18">
        <v>0</v>
      </c>
      <c r="E294" s="18">
        <v>0</v>
      </c>
      <c r="F294" s="18">
        <v>0</v>
      </c>
      <c r="G294" s="18">
        <v>0</v>
      </c>
      <c r="H294" s="18">
        <v>0</v>
      </c>
      <c r="I294" s="18">
        <f t="shared" si="79"/>
        <v>0</v>
      </c>
      <c r="J294" s="18">
        <f t="shared" si="79"/>
        <v>0</v>
      </c>
    </row>
    <row r="295" spans="1:10" ht="18.75" x14ac:dyDescent="0.25">
      <c r="A295" s="66">
        <v>579</v>
      </c>
      <c r="B295" s="68" t="s">
        <v>291</v>
      </c>
      <c r="C295" s="18">
        <v>0</v>
      </c>
      <c r="D295" s="18">
        <v>0</v>
      </c>
      <c r="E295" s="18">
        <v>0</v>
      </c>
      <c r="F295" s="18">
        <v>0</v>
      </c>
      <c r="G295" s="18">
        <v>0</v>
      </c>
      <c r="H295" s="18">
        <v>0</v>
      </c>
      <c r="I295" s="18">
        <f t="shared" si="79"/>
        <v>0</v>
      </c>
      <c r="J295" s="18">
        <f t="shared" si="79"/>
        <v>0</v>
      </c>
    </row>
    <row r="296" spans="1:10" ht="18.75" x14ac:dyDescent="0.25">
      <c r="A296" s="63">
        <v>5800</v>
      </c>
      <c r="B296" s="64" t="s">
        <v>292</v>
      </c>
      <c r="C296" s="65">
        <f>SUM(C297:C300)</f>
        <v>0</v>
      </c>
      <c r="D296" s="65">
        <f t="shared" ref="D296:J296" si="84">SUM(D297:D300)</f>
        <v>420000</v>
      </c>
      <c r="E296" s="65">
        <f t="shared" si="84"/>
        <v>258800</v>
      </c>
      <c r="F296" s="65">
        <f t="shared" si="84"/>
        <v>0</v>
      </c>
      <c r="G296" s="65">
        <v>0</v>
      </c>
      <c r="H296" s="65">
        <f t="shared" si="84"/>
        <v>0</v>
      </c>
      <c r="I296" s="65">
        <f t="shared" si="84"/>
        <v>0</v>
      </c>
      <c r="J296" s="65">
        <f t="shared" si="84"/>
        <v>500000</v>
      </c>
    </row>
    <row r="297" spans="1:10" ht="18.75" x14ac:dyDescent="0.25">
      <c r="A297" s="66">
        <v>581</v>
      </c>
      <c r="B297" s="68" t="s">
        <v>293</v>
      </c>
      <c r="C297" s="18">
        <v>0</v>
      </c>
      <c r="D297" s="18">
        <v>420000</v>
      </c>
      <c r="E297" s="18">
        <v>258800</v>
      </c>
      <c r="F297" s="18">
        <v>0</v>
      </c>
      <c r="G297" s="18">
        <v>0</v>
      </c>
      <c r="H297" s="18">
        <v>0</v>
      </c>
      <c r="I297" s="18">
        <f t="shared" si="79"/>
        <v>0</v>
      </c>
      <c r="J297" s="18">
        <v>500000</v>
      </c>
    </row>
    <row r="298" spans="1:10" ht="18.75" x14ac:dyDescent="0.25">
      <c r="A298" s="66">
        <v>582</v>
      </c>
      <c r="B298" s="68" t="s">
        <v>294</v>
      </c>
      <c r="C298" s="18">
        <v>0</v>
      </c>
      <c r="D298" s="18">
        <v>0</v>
      </c>
      <c r="E298" s="18">
        <v>0</v>
      </c>
      <c r="F298" s="18">
        <v>0</v>
      </c>
      <c r="G298" s="18">
        <v>0</v>
      </c>
      <c r="H298" s="18">
        <v>0</v>
      </c>
      <c r="I298" s="18">
        <f t="shared" si="79"/>
        <v>0</v>
      </c>
      <c r="J298" s="18">
        <f t="shared" si="79"/>
        <v>0</v>
      </c>
    </row>
    <row r="299" spans="1:10" ht="18.75" x14ac:dyDescent="0.25">
      <c r="A299" s="66">
        <v>583</v>
      </c>
      <c r="B299" s="68" t="s">
        <v>295</v>
      </c>
      <c r="C299" s="18">
        <v>0</v>
      </c>
      <c r="D299" s="18">
        <v>0</v>
      </c>
      <c r="E299" s="18">
        <v>0</v>
      </c>
      <c r="F299" s="18">
        <v>0</v>
      </c>
      <c r="G299" s="18">
        <v>0</v>
      </c>
      <c r="H299" s="18">
        <v>0</v>
      </c>
      <c r="I299" s="18">
        <f t="shared" si="79"/>
        <v>0</v>
      </c>
      <c r="J299" s="18">
        <f t="shared" si="79"/>
        <v>0</v>
      </c>
    </row>
    <row r="300" spans="1:10" ht="18.75" x14ac:dyDescent="0.25">
      <c r="A300" s="66">
        <v>589</v>
      </c>
      <c r="B300" s="68" t="s">
        <v>296</v>
      </c>
      <c r="C300" s="18">
        <v>0</v>
      </c>
      <c r="D300" s="18">
        <v>0</v>
      </c>
      <c r="E300" s="18">
        <v>0</v>
      </c>
      <c r="F300" s="18">
        <v>0</v>
      </c>
      <c r="G300" s="18">
        <v>0</v>
      </c>
      <c r="H300" s="18">
        <v>0</v>
      </c>
      <c r="I300" s="18">
        <f t="shared" si="79"/>
        <v>0</v>
      </c>
      <c r="J300" s="18">
        <f t="shared" si="79"/>
        <v>0</v>
      </c>
    </row>
    <row r="301" spans="1:10" ht="18.75" x14ac:dyDescent="0.25">
      <c r="A301" s="63">
        <v>5900</v>
      </c>
      <c r="B301" s="64" t="s">
        <v>297</v>
      </c>
      <c r="C301" s="65">
        <f>SUM(C302:C310)</f>
        <v>3246.84</v>
      </c>
      <c r="D301" s="65">
        <f t="shared" ref="D301:J301" si="85">SUM(D302:D310)</f>
        <v>84460.86</v>
      </c>
      <c r="E301" s="65">
        <f t="shared" si="85"/>
        <v>25321.5</v>
      </c>
      <c r="F301" s="65">
        <f t="shared" si="85"/>
        <v>0</v>
      </c>
      <c r="G301" s="65">
        <v>0</v>
      </c>
      <c r="H301" s="65">
        <f t="shared" si="85"/>
        <v>0</v>
      </c>
      <c r="I301" s="65">
        <f t="shared" si="85"/>
        <v>0</v>
      </c>
      <c r="J301" s="65">
        <f t="shared" si="85"/>
        <v>150000</v>
      </c>
    </row>
    <row r="302" spans="1:10" ht="18.75" x14ac:dyDescent="0.25">
      <c r="A302" s="66">
        <v>591</v>
      </c>
      <c r="B302" s="68" t="s">
        <v>298</v>
      </c>
      <c r="C302" s="18">
        <v>3246.84</v>
      </c>
      <c r="D302" s="18">
        <v>84460.86</v>
      </c>
      <c r="E302" s="18">
        <v>25321.5</v>
      </c>
      <c r="F302" s="18">
        <v>0</v>
      </c>
      <c r="G302" s="18">
        <v>0</v>
      </c>
      <c r="H302" s="18">
        <v>0</v>
      </c>
      <c r="I302" s="18">
        <f t="shared" si="79"/>
        <v>0</v>
      </c>
      <c r="J302" s="18">
        <v>150000</v>
      </c>
    </row>
    <row r="303" spans="1:10" ht="18.75" x14ac:dyDescent="0.25">
      <c r="A303" s="66">
        <v>592</v>
      </c>
      <c r="B303" s="68" t="s">
        <v>299</v>
      </c>
      <c r="C303" s="18">
        <v>0</v>
      </c>
      <c r="D303" s="18">
        <v>0</v>
      </c>
      <c r="E303" s="18">
        <v>0</v>
      </c>
      <c r="F303" s="18">
        <v>0</v>
      </c>
      <c r="G303" s="18">
        <v>0</v>
      </c>
      <c r="H303" s="18">
        <v>0</v>
      </c>
      <c r="I303" s="18">
        <f t="shared" si="79"/>
        <v>0</v>
      </c>
      <c r="J303" s="18">
        <f t="shared" si="79"/>
        <v>0</v>
      </c>
    </row>
    <row r="304" spans="1:10" ht="18.75" x14ac:dyDescent="0.25">
      <c r="A304" s="66">
        <v>593</v>
      </c>
      <c r="B304" s="68" t="s">
        <v>300</v>
      </c>
      <c r="C304" s="18">
        <v>0</v>
      </c>
      <c r="D304" s="18">
        <v>0</v>
      </c>
      <c r="E304" s="18">
        <v>0</v>
      </c>
      <c r="F304" s="18">
        <v>0</v>
      </c>
      <c r="G304" s="18">
        <v>0</v>
      </c>
      <c r="H304" s="18">
        <v>0</v>
      </c>
      <c r="I304" s="18">
        <f t="shared" si="79"/>
        <v>0</v>
      </c>
      <c r="J304" s="18">
        <f t="shared" si="79"/>
        <v>0</v>
      </c>
    </row>
    <row r="305" spans="1:10" ht="18.75" x14ac:dyDescent="0.25">
      <c r="A305" s="66">
        <v>594</v>
      </c>
      <c r="B305" s="68" t="s">
        <v>301</v>
      </c>
      <c r="C305" s="18">
        <v>0</v>
      </c>
      <c r="D305" s="18">
        <v>0</v>
      </c>
      <c r="E305" s="18">
        <v>0</v>
      </c>
      <c r="F305" s="18">
        <v>0</v>
      </c>
      <c r="G305" s="18">
        <v>0</v>
      </c>
      <c r="H305" s="18">
        <v>0</v>
      </c>
      <c r="I305" s="18">
        <f t="shared" si="79"/>
        <v>0</v>
      </c>
      <c r="J305" s="18">
        <f t="shared" si="79"/>
        <v>0</v>
      </c>
    </row>
    <row r="306" spans="1:10" ht="18.75" x14ac:dyDescent="0.25">
      <c r="A306" s="66">
        <v>595</v>
      </c>
      <c r="B306" s="68" t="s">
        <v>302</v>
      </c>
      <c r="C306" s="18">
        <v>0</v>
      </c>
      <c r="D306" s="18">
        <v>0</v>
      </c>
      <c r="E306" s="18">
        <v>0</v>
      </c>
      <c r="F306" s="18">
        <v>0</v>
      </c>
      <c r="G306" s="18">
        <v>0</v>
      </c>
      <c r="H306" s="18">
        <v>0</v>
      </c>
      <c r="I306" s="18">
        <f t="shared" si="79"/>
        <v>0</v>
      </c>
      <c r="J306" s="18">
        <f t="shared" si="79"/>
        <v>0</v>
      </c>
    </row>
    <row r="307" spans="1:10" ht="18.75" x14ac:dyDescent="0.25">
      <c r="A307" s="66">
        <v>596</v>
      </c>
      <c r="B307" s="68" t="s">
        <v>303</v>
      </c>
      <c r="C307" s="18">
        <v>0</v>
      </c>
      <c r="D307" s="18">
        <v>0</v>
      </c>
      <c r="E307" s="18">
        <v>0</v>
      </c>
      <c r="F307" s="18">
        <v>0</v>
      </c>
      <c r="G307" s="18">
        <v>0</v>
      </c>
      <c r="H307" s="18">
        <v>0</v>
      </c>
      <c r="I307" s="18">
        <f t="shared" si="79"/>
        <v>0</v>
      </c>
      <c r="J307" s="18">
        <f t="shared" si="79"/>
        <v>0</v>
      </c>
    </row>
    <row r="308" spans="1:10" ht="18.75" x14ac:dyDescent="0.25">
      <c r="A308" s="66">
        <v>597</v>
      </c>
      <c r="B308" s="68" t="s">
        <v>304</v>
      </c>
      <c r="C308" s="18">
        <v>0</v>
      </c>
      <c r="D308" s="18">
        <v>0</v>
      </c>
      <c r="E308" s="18">
        <v>0</v>
      </c>
      <c r="F308" s="18">
        <v>0</v>
      </c>
      <c r="G308" s="18">
        <v>0</v>
      </c>
      <c r="H308" s="18">
        <v>0</v>
      </c>
      <c r="I308" s="18">
        <f t="shared" si="79"/>
        <v>0</v>
      </c>
      <c r="J308" s="18">
        <f t="shared" si="79"/>
        <v>0</v>
      </c>
    </row>
    <row r="309" spans="1:10" ht="18.75" x14ac:dyDescent="0.25">
      <c r="A309" s="66">
        <v>598</v>
      </c>
      <c r="B309" s="68" t="s">
        <v>305</v>
      </c>
      <c r="C309" s="18">
        <v>0</v>
      </c>
      <c r="D309" s="18">
        <v>0</v>
      </c>
      <c r="E309" s="18">
        <v>0</v>
      </c>
      <c r="F309" s="18">
        <v>0</v>
      </c>
      <c r="G309" s="18">
        <v>0</v>
      </c>
      <c r="H309" s="18">
        <v>0</v>
      </c>
      <c r="I309" s="18">
        <f t="shared" si="79"/>
        <v>0</v>
      </c>
      <c r="J309" s="18">
        <f t="shared" si="79"/>
        <v>0</v>
      </c>
    </row>
    <row r="310" spans="1:10" ht="18.75" x14ac:dyDescent="0.25">
      <c r="A310" s="66">
        <v>599</v>
      </c>
      <c r="B310" s="68" t="s">
        <v>306</v>
      </c>
      <c r="C310" s="18">
        <v>0</v>
      </c>
      <c r="D310" s="18">
        <v>0</v>
      </c>
      <c r="E310" s="18">
        <v>0</v>
      </c>
      <c r="F310" s="18">
        <v>0</v>
      </c>
      <c r="G310" s="18">
        <v>0</v>
      </c>
      <c r="H310" s="18">
        <v>0</v>
      </c>
      <c r="I310" s="18">
        <f t="shared" si="79"/>
        <v>0</v>
      </c>
      <c r="J310" s="18">
        <f t="shared" si="79"/>
        <v>0</v>
      </c>
    </row>
    <row r="311" spans="1:10" ht="18.75" x14ac:dyDescent="0.25">
      <c r="A311" s="61">
        <v>6000</v>
      </c>
      <c r="B311" s="62" t="s">
        <v>307</v>
      </c>
      <c r="C311" s="60">
        <v>80288000</v>
      </c>
      <c r="D311" s="60">
        <f t="shared" ref="D311:J311" si="86">D312+D321+D330</f>
        <v>121522177.91</v>
      </c>
      <c r="E311" s="60">
        <f t="shared" si="86"/>
        <v>123625731.38</v>
      </c>
      <c r="F311" s="60">
        <f t="shared" si="86"/>
        <v>136511062.96000001</v>
      </c>
      <c r="G311" s="60">
        <v>47315381.699999996</v>
      </c>
      <c r="H311" s="60">
        <f t="shared" si="86"/>
        <v>63087175.600000009</v>
      </c>
      <c r="I311" s="60">
        <f t="shared" si="86"/>
        <v>64979790.868000008</v>
      </c>
      <c r="J311" s="60">
        <f t="shared" si="86"/>
        <v>63984726</v>
      </c>
    </row>
    <row r="312" spans="1:10" ht="18.75" x14ac:dyDescent="0.25">
      <c r="A312" s="63">
        <v>6100</v>
      </c>
      <c r="B312" s="64" t="s">
        <v>308</v>
      </c>
      <c r="C312" s="65">
        <f>SUM(C313:C320)</f>
        <v>0</v>
      </c>
      <c r="D312" s="65">
        <f t="shared" ref="D312:J312" si="87">SUM(D313:D320)</f>
        <v>111101315.73999999</v>
      </c>
      <c r="E312" s="65">
        <f t="shared" si="87"/>
        <v>117903914.88</v>
      </c>
      <c r="F312" s="65">
        <f t="shared" si="87"/>
        <v>133804727.55000001</v>
      </c>
      <c r="G312" s="65">
        <v>43605329.630000003</v>
      </c>
      <c r="H312" s="65">
        <f t="shared" si="87"/>
        <v>58140439.506666675</v>
      </c>
      <c r="I312" s="65">
        <f t="shared" si="87"/>
        <v>59884652.691866674</v>
      </c>
      <c r="J312" s="65">
        <f t="shared" si="87"/>
        <v>0</v>
      </c>
    </row>
    <row r="313" spans="1:10" ht="18.75" x14ac:dyDescent="0.25">
      <c r="A313" s="66">
        <v>611</v>
      </c>
      <c r="B313" s="68" t="s">
        <v>309</v>
      </c>
      <c r="C313" s="18">
        <v>0</v>
      </c>
      <c r="D313" s="18">
        <v>0</v>
      </c>
      <c r="E313" s="18">
        <v>0</v>
      </c>
      <c r="F313" s="18">
        <v>0</v>
      </c>
      <c r="G313" s="18">
        <v>0</v>
      </c>
      <c r="H313" s="18">
        <f t="shared" ref="H313:H329" si="88">G313/9*12</f>
        <v>0</v>
      </c>
      <c r="I313" s="18">
        <f t="shared" ref="I313:J320" si="89">H313*1.03</f>
        <v>0</v>
      </c>
      <c r="J313" s="18">
        <v>0</v>
      </c>
    </row>
    <row r="314" spans="1:10" ht="18.75" x14ac:dyDescent="0.25">
      <c r="A314" s="66">
        <v>612</v>
      </c>
      <c r="B314" s="68" t="s">
        <v>310</v>
      </c>
      <c r="C314" s="18">
        <v>0</v>
      </c>
      <c r="D314" s="18">
        <v>1189496.02</v>
      </c>
      <c r="E314" s="18">
        <v>4545039.75</v>
      </c>
      <c r="F314" s="18">
        <v>14504079.119999999</v>
      </c>
      <c r="G314" s="18">
        <v>165522.38</v>
      </c>
      <c r="H314" s="18">
        <f t="shared" si="88"/>
        <v>220696.50666666665</v>
      </c>
      <c r="I314" s="18">
        <f t="shared" si="89"/>
        <v>227317.40186666665</v>
      </c>
      <c r="J314" s="18">
        <v>0</v>
      </c>
    </row>
    <row r="315" spans="1:10" ht="18.75" x14ac:dyDescent="0.25">
      <c r="A315" s="66">
        <v>613</v>
      </c>
      <c r="B315" s="68" t="s">
        <v>311</v>
      </c>
      <c r="C315" s="18">
        <v>0</v>
      </c>
      <c r="D315" s="18">
        <v>3365346.08</v>
      </c>
      <c r="E315" s="18">
        <v>3290874.19</v>
      </c>
      <c r="F315" s="18">
        <v>1621273.66</v>
      </c>
      <c r="G315" s="18">
        <v>464946.52</v>
      </c>
      <c r="H315" s="18">
        <f t="shared" si="88"/>
        <v>619928.69333333336</v>
      </c>
      <c r="I315" s="18">
        <f t="shared" si="89"/>
        <v>638526.55413333338</v>
      </c>
      <c r="J315" s="18">
        <v>0</v>
      </c>
    </row>
    <row r="316" spans="1:10" ht="18.75" x14ac:dyDescent="0.25">
      <c r="A316" s="66">
        <v>614</v>
      </c>
      <c r="B316" s="68" t="s">
        <v>312</v>
      </c>
      <c r="C316" s="18">
        <v>0</v>
      </c>
      <c r="D316" s="18">
        <v>105415714.58</v>
      </c>
      <c r="E316" s="18">
        <v>109560678.34</v>
      </c>
      <c r="F316" s="18">
        <v>117192946.23</v>
      </c>
      <c r="G316" s="18">
        <v>42974860.730000004</v>
      </c>
      <c r="H316" s="18">
        <f t="shared" si="88"/>
        <v>57299814.306666672</v>
      </c>
      <c r="I316" s="18">
        <f t="shared" si="89"/>
        <v>59018808.735866673</v>
      </c>
      <c r="J316" s="18">
        <v>0</v>
      </c>
    </row>
    <row r="317" spans="1:10" ht="18.75" x14ac:dyDescent="0.25">
      <c r="A317" s="66">
        <v>615</v>
      </c>
      <c r="B317" s="68" t="s">
        <v>313</v>
      </c>
      <c r="C317" s="18">
        <v>0</v>
      </c>
      <c r="D317" s="18">
        <v>1130759.06</v>
      </c>
      <c r="E317" s="18">
        <v>507322.6</v>
      </c>
      <c r="F317" s="18">
        <v>486428.54</v>
      </c>
      <c r="G317" s="18">
        <v>0</v>
      </c>
      <c r="H317" s="18">
        <f t="shared" si="88"/>
        <v>0</v>
      </c>
      <c r="I317" s="18">
        <f t="shared" si="89"/>
        <v>0</v>
      </c>
      <c r="J317" s="18">
        <v>0</v>
      </c>
    </row>
    <row r="318" spans="1:10" ht="18.75" x14ac:dyDescent="0.25">
      <c r="A318" s="66">
        <v>616</v>
      </c>
      <c r="B318" s="68" t="s">
        <v>314</v>
      </c>
      <c r="C318" s="18">
        <v>0</v>
      </c>
      <c r="D318" s="18">
        <v>0</v>
      </c>
      <c r="E318" s="18">
        <v>0</v>
      </c>
      <c r="F318" s="18">
        <v>0</v>
      </c>
      <c r="G318" s="18">
        <v>0</v>
      </c>
      <c r="H318" s="18">
        <f t="shared" si="88"/>
        <v>0</v>
      </c>
      <c r="I318" s="18">
        <f t="shared" si="89"/>
        <v>0</v>
      </c>
      <c r="J318" s="18">
        <v>0</v>
      </c>
    </row>
    <row r="319" spans="1:10" ht="18.75" x14ac:dyDescent="0.25">
      <c r="A319" s="66">
        <v>617</v>
      </c>
      <c r="B319" s="68" t="s">
        <v>315</v>
      </c>
      <c r="C319" s="18">
        <v>0</v>
      </c>
      <c r="D319" s="18">
        <v>0</v>
      </c>
      <c r="E319" s="18">
        <v>0</v>
      </c>
      <c r="F319" s="18">
        <v>0</v>
      </c>
      <c r="G319" s="18">
        <v>0</v>
      </c>
      <c r="H319" s="18">
        <f t="shared" si="88"/>
        <v>0</v>
      </c>
      <c r="I319" s="18">
        <f t="shared" si="89"/>
        <v>0</v>
      </c>
      <c r="J319" s="18">
        <f t="shared" si="89"/>
        <v>0</v>
      </c>
    </row>
    <row r="320" spans="1:10" ht="18.75" x14ac:dyDescent="0.25">
      <c r="A320" s="66">
        <v>619</v>
      </c>
      <c r="B320" s="68" t="s">
        <v>316</v>
      </c>
      <c r="C320" s="18">
        <v>0</v>
      </c>
      <c r="D320" s="18">
        <v>0</v>
      </c>
      <c r="E320" s="18">
        <v>0</v>
      </c>
      <c r="F320" s="18">
        <v>0</v>
      </c>
      <c r="G320" s="18">
        <v>0</v>
      </c>
      <c r="H320" s="18">
        <f t="shared" si="88"/>
        <v>0</v>
      </c>
      <c r="I320" s="18">
        <f t="shared" si="89"/>
        <v>0</v>
      </c>
      <c r="J320" s="18">
        <f t="shared" si="89"/>
        <v>0</v>
      </c>
    </row>
    <row r="321" spans="1:10" ht="18.75" x14ac:dyDescent="0.25">
      <c r="A321" s="63">
        <v>6200</v>
      </c>
      <c r="B321" s="64" t="s">
        <v>317</v>
      </c>
      <c r="C321" s="65">
        <f>SUM(C322:C329)</f>
        <v>0</v>
      </c>
      <c r="D321" s="65">
        <f t="shared" ref="D321:J321" si="90">SUM(D322:D329)</f>
        <v>10420862.17</v>
      </c>
      <c r="E321" s="65">
        <f t="shared" si="90"/>
        <v>5721816.5</v>
      </c>
      <c r="F321" s="65">
        <f t="shared" si="90"/>
        <v>2706335.41</v>
      </c>
      <c r="G321" s="65">
        <v>3710052.0700000003</v>
      </c>
      <c r="H321" s="65">
        <f t="shared" si="90"/>
        <v>4946736.0933333328</v>
      </c>
      <c r="I321" s="65">
        <f t="shared" si="90"/>
        <v>5095138.1761333328</v>
      </c>
      <c r="J321" s="65">
        <f t="shared" si="90"/>
        <v>63984726</v>
      </c>
    </row>
    <row r="322" spans="1:10" ht="18.75" x14ac:dyDescent="0.25">
      <c r="A322" s="66">
        <v>621</v>
      </c>
      <c r="B322" s="68" t="s">
        <v>309</v>
      </c>
      <c r="C322" s="18">
        <v>0</v>
      </c>
      <c r="D322" s="18">
        <v>0</v>
      </c>
      <c r="E322" s="18">
        <v>0</v>
      </c>
      <c r="F322" s="18">
        <v>0</v>
      </c>
      <c r="G322" s="18">
        <v>0</v>
      </c>
      <c r="H322" s="18">
        <f t="shared" si="88"/>
        <v>0</v>
      </c>
      <c r="I322" s="18">
        <f t="shared" ref="I322:J329" si="91">H322*1.03</f>
        <v>0</v>
      </c>
      <c r="J322" s="18">
        <v>0</v>
      </c>
    </row>
    <row r="323" spans="1:10" ht="18.75" x14ac:dyDescent="0.25">
      <c r="A323" s="66">
        <v>622</v>
      </c>
      <c r="B323" s="68" t="s">
        <v>318</v>
      </c>
      <c r="C323" s="18">
        <v>0</v>
      </c>
      <c r="D323" s="18">
        <v>4208548.47</v>
      </c>
      <c r="E323" s="18">
        <v>5133093.55</v>
      </c>
      <c r="F323" s="18">
        <v>1119437.29</v>
      </c>
      <c r="G323" s="18">
        <v>2907014.4099999997</v>
      </c>
      <c r="H323" s="18">
        <f t="shared" si="88"/>
        <v>3876019.2133333329</v>
      </c>
      <c r="I323" s="18">
        <f t="shared" si="91"/>
        <v>3992299.789733333</v>
      </c>
      <c r="J323" s="18">
        <v>0</v>
      </c>
    </row>
    <row r="324" spans="1:10" ht="18.75" x14ac:dyDescent="0.25">
      <c r="A324" s="66">
        <v>623</v>
      </c>
      <c r="B324" s="68" t="s">
        <v>319</v>
      </c>
      <c r="C324" s="18">
        <v>0</v>
      </c>
      <c r="D324" s="18">
        <v>0</v>
      </c>
      <c r="E324" s="18">
        <v>0</v>
      </c>
      <c r="F324" s="18">
        <v>0</v>
      </c>
      <c r="G324" s="18">
        <v>0</v>
      </c>
      <c r="H324" s="18">
        <f t="shared" si="88"/>
        <v>0</v>
      </c>
      <c r="I324" s="18">
        <f t="shared" si="91"/>
        <v>0</v>
      </c>
      <c r="J324" s="18">
        <v>0</v>
      </c>
    </row>
    <row r="325" spans="1:10" ht="18.75" x14ac:dyDescent="0.25">
      <c r="A325" s="66">
        <v>624</v>
      </c>
      <c r="B325" s="68" t="s">
        <v>312</v>
      </c>
      <c r="C325" s="18">
        <v>0</v>
      </c>
      <c r="D325" s="18">
        <v>5075084.8600000003</v>
      </c>
      <c r="E325" s="18">
        <v>124168.92</v>
      </c>
      <c r="F325" s="18">
        <v>1586898.12</v>
      </c>
      <c r="G325" s="18">
        <v>803037.65999999992</v>
      </c>
      <c r="H325" s="18">
        <f t="shared" si="88"/>
        <v>1070716.8799999999</v>
      </c>
      <c r="I325" s="18">
        <f t="shared" si="91"/>
        <v>1102838.3864</v>
      </c>
      <c r="J325" s="18">
        <v>0</v>
      </c>
    </row>
    <row r="326" spans="1:10" ht="18.75" x14ac:dyDescent="0.25">
      <c r="A326" s="66">
        <v>625</v>
      </c>
      <c r="B326" s="68" t="s">
        <v>313</v>
      </c>
      <c r="C326" s="18">
        <v>0</v>
      </c>
      <c r="D326" s="18">
        <v>0</v>
      </c>
      <c r="E326" s="18">
        <v>0</v>
      </c>
      <c r="F326" s="18">
        <v>0</v>
      </c>
      <c r="G326" s="18">
        <v>0</v>
      </c>
      <c r="H326" s="18">
        <f t="shared" si="88"/>
        <v>0</v>
      </c>
      <c r="I326" s="18">
        <f t="shared" si="91"/>
        <v>0</v>
      </c>
      <c r="J326" s="18">
        <f t="shared" si="91"/>
        <v>0</v>
      </c>
    </row>
    <row r="327" spans="1:10" ht="18.75" x14ac:dyDescent="0.25">
      <c r="A327" s="66">
        <v>626</v>
      </c>
      <c r="B327" s="68" t="s">
        <v>314</v>
      </c>
      <c r="C327" s="18">
        <v>0</v>
      </c>
      <c r="D327" s="18">
        <v>0</v>
      </c>
      <c r="E327" s="18">
        <v>0</v>
      </c>
      <c r="F327" s="18">
        <v>0</v>
      </c>
      <c r="G327" s="18">
        <v>0</v>
      </c>
      <c r="H327" s="18">
        <f t="shared" si="88"/>
        <v>0</v>
      </c>
      <c r="I327" s="18">
        <f t="shared" si="91"/>
        <v>0</v>
      </c>
      <c r="J327" s="18">
        <v>63984726</v>
      </c>
    </row>
    <row r="328" spans="1:10" ht="18.75" x14ac:dyDescent="0.25">
      <c r="A328" s="66">
        <v>627</v>
      </c>
      <c r="B328" s="68" t="s">
        <v>315</v>
      </c>
      <c r="C328" s="18">
        <v>0</v>
      </c>
      <c r="D328" s="18">
        <v>1137228.8400000001</v>
      </c>
      <c r="E328" s="18">
        <v>464554.03</v>
      </c>
      <c r="F328" s="18">
        <v>0</v>
      </c>
      <c r="G328" s="18">
        <v>0</v>
      </c>
      <c r="H328" s="18">
        <f t="shared" si="88"/>
        <v>0</v>
      </c>
      <c r="I328" s="18">
        <f t="shared" si="91"/>
        <v>0</v>
      </c>
      <c r="J328" s="18">
        <f t="shared" si="91"/>
        <v>0</v>
      </c>
    </row>
    <row r="329" spans="1:10" ht="18.75" x14ac:dyDescent="0.25">
      <c r="A329" s="66">
        <v>629</v>
      </c>
      <c r="B329" s="68" t="s">
        <v>320</v>
      </c>
      <c r="C329" s="18">
        <v>0</v>
      </c>
      <c r="D329" s="18">
        <v>0</v>
      </c>
      <c r="E329" s="18">
        <v>0</v>
      </c>
      <c r="F329" s="18">
        <v>0</v>
      </c>
      <c r="G329" s="18">
        <v>0</v>
      </c>
      <c r="H329" s="18">
        <f t="shared" si="88"/>
        <v>0</v>
      </c>
      <c r="I329" s="18">
        <f t="shared" si="91"/>
        <v>0</v>
      </c>
      <c r="J329" s="18">
        <f t="shared" si="91"/>
        <v>0</v>
      </c>
    </row>
    <row r="330" spans="1:10" ht="18.75" x14ac:dyDescent="0.25">
      <c r="A330" s="63">
        <v>6300</v>
      </c>
      <c r="B330" s="64" t="s">
        <v>321</v>
      </c>
      <c r="C330" s="65">
        <f>SUM(C331:C332)</f>
        <v>0</v>
      </c>
      <c r="D330" s="65">
        <f t="shared" ref="D330:J330" si="92">SUM(D331:D332)</f>
        <v>0</v>
      </c>
      <c r="E330" s="65">
        <f t="shared" si="92"/>
        <v>0</v>
      </c>
      <c r="F330" s="65">
        <f t="shared" si="92"/>
        <v>0</v>
      </c>
      <c r="G330" s="65">
        <v>0</v>
      </c>
      <c r="H330" s="65">
        <f t="shared" si="92"/>
        <v>0</v>
      </c>
      <c r="I330" s="65">
        <f t="shared" si="92"/>
        <v>0</v>
      </c>
      <c r="J330" s="65">
        <f t="shared" si="92"/>
        <v>0</v>
      </c>
    </row>
    <row r="331" spans="1:10" ht="18.75" x14ac:dyDescent="0.25">
      <c r="A331" s="66">
        <v>631</v>
      </c>
      <c r="B331" s="68" t="s">
        <v>322</v>
      </c>
      <c r="C331" s="18">
        <v>0</v>
      </c>
      <c r="D331" s="18">
        <v>0</v>
      </c>
      <c r="E331" s="18">
        <v>0</v>
      </c>
      <c r="F331" s="18">
        <v>0</v>
      </c>
      <c r="G331" s="18">
        <v>0</v>
      </c>
      <c r="H331" s="18">
        <v>0</v>
      </c>
      <c r="I331" s="18">
        <f t="shared" ref="I331:J332" si="93">H331*1.03</f>
        <v>0</v>
      </c>
      <c r="J331" s="18">
        <f t="shared" si="93"/>
        <v>0</v>
      </c>
    </row>
    <row r="332" spans="1:10" ht="18.75" x14ac:dyDescent="0.25">
      <c r="A332" s="66">
        <v>632</v>
      </c>
      <c r="B332" s="68" t="s">
        <v>323</v>
      </c>
      <c r="C332" s="18">
        <v>0</v>
      </c>
      <c r="D332" s="18">
        <v>0</v>
      </c>
      <c r="E332" s="18">
        <v>0</v>
      </c>
      <c r="F332" s="18">
        <v>0</v>
      </c>
      <c r="G332" s="18">
        <v>0</v>
      </c>
      <c r="H332" s="18">
        <v>0</v>
      </c>
      <c r="I332" s="18">
        <f t="shared" si="93"/>
        <v>0</v>
      </c>
      <c r="J332" s="18">
        <f t="shared" si="93"/>
        <v>0</v>
      </c>
    </row>
    <row r="333" spans="1:10" ht="18.75" x14ac:dyDescent="0.25">
      <c r="A333" s="61">
        <v>7000</v>
      </c>
      <c r="B333" s="62" t="s">
        <v>324</v>
      </c>
      <c r="C333" s="60">
        <f>C334+C337+C347+C354+C364+C374+C377</f>
        <v>0</v>
      </c>
      <c r="D333" s="60">
        <f t="shared" ref="D333:J333" si="94">D334+D337+D347+D354+D364+D374+D377</f>
        <v>0</v>
      </c>
      <c r="E333" s="60">
        <f t="shared" si="94"/>
        <v>0</v>
      </c>
      <c r="F333" s="60">
        <f t="shared" si="94"/>
        <v>0</v>
      </c>
      <c r="G333" s="60">
        <v>0</v>
      </c>
      <c r="H333" s="60">
        <f t="shared" si="94"/>
        <v>0</v>
      </c>
      <c r="I333" s="60">
        <f t="shared" si="94"/>
        <v>0</v>
      </c>
      <c r="J333" s="60">
        <f t="shared" si="94"/>
        <v>0</v>
      </c>
    </row>
    <row r="334" spans="1:10" ht="18.75" x14ac:dyDescent="0.25">
      <c r="A334" s="75">
        <v>7100</v>
      </c>
      <c r="B334" s="64" t="s">
        <v>325</v>
      </c>
      <c r="C334" s="76">
        <f>SUM(C335:C336)</f>
        <v>0</v>
      </c>
      <c r="D334" s="76">
        <f t="shared" ref="D334:J334" si="95">SUM(D335:D336)</f>
        <v>0</v>
      </c>
      <c r="E334" s="76">
        <f t="shared" si="95"/>
        <v>0</v>
      </c>
      <c r="F334" s="76">
        <f t="shared" si="95"/>
        <v>0</v>
      </c>
      <c r="G334" s="76">
        <v>0</v>
      </c>
      <c r="H334" s="76">
        <f t="shared" si="95"/>
        <v>0</v>
      </c>
      <c r="I334" s="76">
        <f t="shared" si="95"/>
        <v>0</v>
      </c>
      <c r="J334" s="76">
        <f t="shared" si="95"/>
        <v>0</v>
      </c>
    </row>
    <row r="335" spans="1:10" ht="18.75" x14ac:dyDescent="0.25">
      <c r="A335" s="66">
        <v>711</v>
      </c>
      <c r="B335" s="68" t="s">
        <v>326</v>
      </c>
      <c r="C335" s="18">
        <v>0</v>
      </c>
      <c r="D335" s="18">
        <v>0</v>
      </c>
      <c r="E335" s="18">
        <v>0</v>
      </c>
      <c r="F335" s="18">
        <v>0</v>
      </c>
      <c r="G335" s="18">
        <v>0</v>
      </c>
      <c r="H335" s="18">
        <v>0</v>
      </c>
      <c r="I335" s="18">
        <f t="shared" ref="I335:J336" si="96">H335*1.03</f>
        <v>0</v>
      </c>
      <c r="J335" s="18">
        <f t="shared" si="96"/>
        <v>0</v>
      </c>
    </row>
    <row r="336" spans="1:10" ht="18.75" x14ac:dyDescent="0.25">
      <c r="A336" s="66">
        <v>712</v>
      </c>
      <c r="B336" s="68" t="s">
        <v>327</v>
      </c>
      <c r="C336" s="18">
        <v>0</v>
      </c>
      <c r="D336" s="18">
        <v>0</v>
      </c>
      <c r="E336" s="18">
        <v>0</v>
      </c>
      <c r="F336" s="18">
        <v>0</v>
      </c>
      <c r="G336" s="18">
        <v>0</v>
      </c>
      <c r="H336" s="18">
        <v>0</v>
      </c>
      <c r="I336" s="18">
        <f t="shared" si="96"/>
        <v>0</v>
      </c>
      <c r="J336" s="18">
        <f t="shared" si="96"/>
        <v>0</v>
      </c>
    </row>
    <row r="337" spans="1:10" ht="18.75" x14ac:dyDescent="0.25">
      <c r="A337" s="63">
        <v>7200</v>
      </c>
      <c r="B337" s="64" t="s">
        <v>328</v>
      </c>
      <c r="C337" s="65">
        <f>SUM(C338:C346)</f>
        <v>0</v>
      </c>
      <c r="D337" s="65">
        <f t="shared" ref="D337:J337" si="97">SUM(D338:D346)</f>
        <v>0</v>
      </c>
      <c r="E337" s="65">
        <f t="shared" si="97"/>
        <v>0</v>
      </c>
      <c r="F337" s="65">
        <f t="shared" si="97"/>
        <v>0</v>
      </c>
      <c r="G337" s="65">
        <v>0</v>
      </c>
      <c r="H337" s="65">
        <f t="shared" si="97"/>
        <v>0</v>
      </c>
      <c r="I337" s="65">
        <f t="shared" si="97"/>
        <v>0</v>
      </c>
      <c r="J337" s="65">
        <f t="shared" si="97"/>
        <v>0</v>
      </c>
    </row>
    <row r="338" spans="1:10" ht="37.5" x14ac:dyDescent="0.25">
      <c r="A338" s="66">
        <v>721</v>
      </c>
      <c r="B338" s="68" t="s">
        <v>329</v>
      </c>
      <c r="C338" s="18">
        <v>0</v>
      </c>
      <c r="D338" s="18">
        <v>0</v>
      </c>
      <c r="E338" s="18">
        <v>0</v>
      </c>
      <c r="F338" s="18">
        <v>0</v>
      </c>
      <c r="G338" s="18">
        <v>0</v>
      </c>
      <c r="H338" s="18">
        <v>0</v>
      </c>
      <c r="I338" s="18">
        <f t="shared" ref="I338:J346" si="98">H338*1.03</f>
        <v>0</v>
      </c>
      <c r="J338" s="18">
        <f t="shared" si="98"/>
        <v>0</v>
      </c>
    </row>
    <row r="339" spans="1:10" ht="18.75" x14ac:dyDescent="0.25">
      <c r="A339" s="66">
        <v>722</v>
      </c>
      <c r="B339" s="68" t="s">
        <v>330</v>
      </c>
      <c r="C339" s="18">
        <v>0</v>
      </c>
      <c r="D339" s="18">
        <v>0</v>
      </c>
      <c r="E339" s="18">
        <v>0</v>
      </c>
      <c r="F339" s="18">
        <v>0</v>
      </c>
      <c r="G339" s="18">
        <v>0</v>
      </c>
      <c r="H339" s="18">
        <v>0</v>
      </c>
      <c r="I339" s="18">
        <f t="shared" si="98"/>
        <v>0</v>
      </c>
      <c r="J339" s="18">
        <f t="shared" si="98"/>
        <v>0</v>
      </c>
    </row>
    <row r="340" spans="1:10" ht="18.75" x14ac:dyDescent="0.25">
      <c r="A340" s="66">
        <v>723</v>
      </c>
      <c r="B340" s="68" t="s">
        <v>331</v>
      </c>
      <c r="C340" s="18">
        <v>0</v>
      </c>
      <c r="D340" s="18">
        <v>0</v>
      </c>
      <c r="E340" s="18">
        <v>0</v>
      </c>
      <c r="F340" s="18">
        <v>0</v>
      </c>
      <c r="G340" s="18">
        <v>0</v>
      </c>
      <c r="H340" s="18">
        <v>0</v>
      </c>
      <c r="I340" s="18">
        <f t="shared" si="98"/>
        <v>0</v>
      </c>
      <c r="J340" s="18">
        <f t="shared" si="98"/>
        <v>0</v>
      </c>
    </row>
    <row r="341" spans="1:10" ht="18.75" x14ac:dyDescent="0.25">
      <c r="A341" s="66">
        <v>724</v>
      </c>
      <c r="B341" s="68" t="s">
        <v>332</v>
      </c>
      <c r="C341" s="18">
        <v>0</v>
      </c>
      <c r="D341" s="18">
        <v>0</v>
      </c>
      <c r="E341" s="18">
        <v>0</v>
      </c>
      <c r="F341" s="18">
        <v>0</v>
      </c>
      <c r="G341" s="18">
        <v>0</v>
      </c>
      <c r="H341" s="18">
        <v>0</v>
      </c>
      <c r="I341" s="18">
        <f t="shared" si="98"/>
        <v>0</v>
      </c>
      <c r="J341" s="18">
        <f t="shared" si="98"/>
        <v>0</v>
      </c>
    </row>
    <row r="342" spans="1:10" ht="18.75" x14ac:dyDescent="0.25">
      <c r="A342" s="66">
        <v>725</v>
      </c>
      <c r="B342" s="68" t="s">
        <v>333</v>
      </c>
      <c r="C342" s="18">
        <v>0</v>
      </c>
      <c r="D342" s="18">
        <v>0</v>
      </c>
      <c r="E342" s="18">
        <v>0</v>
      </c>
      <c r="F342" s="18">
        <v>0</v>
      </c>
      <c r="G342" s="18">
        <v>0</v>
      </c>
      <c r="H342" s="18">
        <v>0</v>
      </c>
      <c r="I342" s="18">
        <f t="shared" si="98"/>
        <v>0</v>
      </c>
      <c r="J342" s="18">
        <f t="shared" si="98"/>
        <v>0</v>
      </c>
    </row>
    <row r="343" spans="1:10" ht="18.75" x14ac:dyDescent="0.25">
      <c r="A343" s="66">
        <v>726</v>
      </c>
      <c r="B343" s="68" t="s">
        <v>334</v>
      </c>
      <c r="C343" s="18">
        <v>0</v>
      </c>
      <c r="D343" s="18">
        <v>0</v>
      </c>
      <c r="E343" s="18">
        <v>0</v>
      </c>
      <c r="F343" s="18">
        <v>0</v>
      </c>
      <c r="G343" s="18">
        <v>0</v>
      </c>
      <c r="H343" s="18">
        <v>0</v>
      </c>
      <c r="I343" s="18">
        <f t="shared" si="98"/>
        <v>0</v>
      </c>
      <c r="J343" s="18">
        <f t="shared" si="98"/>
        <v>0</v>
      </c>
    </row>
    <row r="344" spans="1:10" ht="18.75" x14ac:dyDescent="0.25">
      <c r="A344" s="66">
        <v>727</v>
      </c>
      <c r="B344" s="68" t="s">
        <v>335</v>
      </c>
      <c r="C344" s="18">
        <v>0</v>
      </c>
      <c r="D344" s="18">
        <v>0</v>
      </c>
      <c r="E344" s="18">
        <v>0</v>
      </c>
      <c r="F344" s="18">
        <v>0</v>
      </c>
      <c r="G344" s="18">
        <v>0</v>
      </c>
      <c r="H344" s="18">
        <v>0</v>
      </c>
      <c r="I344" s="18">
        <f t="shared" si="98"/>
        <v>0</v>
      </c>
      <c r="J344" s="18">
        <f t="shared" si="98"/>
        <v>0</v>
      </c>
    </row>
    <row r="345" spans="1:10" ht="18.75" x14ac:dyDescent="0.25">
      <c r="A345" s="66">
        <v>728</v>
      </c>
      <c r="B345" s="68" t="s">
        <v>336</v>
      </c>
      <c r="C345" s="18">
        <v>0</v>
      </c>
      <c r="D345" s="18">
        <v>0</v>
      </c>
      <c r="E345" s="18">
        <v>0</v>
      </c>
      <c r="F345" s="18">
        <v>0</v>
      </c>
      <c r="G345" s="18">
        <v>0</v>
      </c>
      <c r="H345" s="18">
        <v>0</v>
      </c>
      <c r="I345" s="18">
        <f t="shared" si="98"/>
        <v>0</v>
      </c>
      <c r="J345" s="18">
        <f t="shared" si="98"/>
        <v>0</v>
      </c>
    </row>
    <row r="346" spans="1:10" ht="18.75" x14ac:dyDescent="0.25">
      <c r="A346" s="66">
        <v>729</v>
      </c>
      <c r="B346" s="68" t="s">
        <v>337</v>
      </c>
      <c r="C346" s="18">
        <v>0</v>
      </c>
      <c r="D346" s="18">
        <v>0</v>
      </c>
      <c r="E346" s="18">
        <v>0</v>
      </c>
      <c r="F346" s="18">
        <v>0</v>
      </c>
      <c r="G346" s="18">
        <v>0</v>
      </c>
      <c r="H346" s="18">
        <v>0</v>
      </c>
      <c r="I346" s="18">
        <f t="shared" si="98"/>
        <v>0</v>
      </c>
      <c r="J346" s="18">
        <f t="shared" si="98"/>
        <v>0</v>
      </c>
    </row>
    <row r="347" spans="1:10" ht="18.75" x14ac:dyDescent="0.25">
      <c r="A347" s="63">
        <v>7300</v>
      </c>
      <c r="B347" s="64" t="s">
        <v>338</v>
      </c>
      <c r="C347" s="65">
        <f>SUM(C348:C353)</f>
        <v>0</v>
      </c>
      <c r="D347" s="65">
        <f t="shared" ref="D347:J347" si="99">SUM(D348:D353)</f>
        <v>0</v>
      </c>
      <c r="E347" s="65">
        <f t="shared" si="99"/>
        <v>0</v>
      </c>
      <c r="F347" s="65">
        <f t="shared" si="99"/>
        <v>0</v>
      </c>
      <c r="G347" s="65">
        <v>0</v>
      </c>
      <c r="H347" s="65">
        <f t="shared" si="99"/>
        <v>0</v>
      </c>
      <c r="I347" s="65">
        <f t="shared" si="99"/>
        <v>0</v>
      </c>
      <c r="J347" s="65">
        <f t="shared" si="99"/>
        <v>0</v>
      </c>
    </row>
    <row r="348" spans="1:10" ht="18.75" x14ac:dyDescent="0.25">
      <c r="A348" s="66">
        <v>731</v>
      </c>
      <c r="B348" s="68" t="s">
        <v>339</v>
      </c>
      <c r="C348" s="18">
        <v>0</v>
      </c>
      <c r="D348" s="18">
        <v>0</v>
      </c>
      <c r="E348" s="18">
        <v>0</v>
      </c>
      <c r="F348" s="18">
        <v>0</v>
      </c>
      <c r="G348" s="18">
        <v>0</v>
      </c>
      <c r="H348" s="18">
        <v>0</v>
      </c>
      <c r="I348" s="18">
        <f t="shared" ref="I348:J380" si="100">H348*1.04</f>
        <v>0</v>
      </c>
      <c r="J348" s="18">
        <f t="shared" si="100"/>
        <v>0</v>
      </c>
    </row>
    <row r="349" spans="1:10" ht="18.75" x14ac:dyDescent="0.25">
      <c r="A349" s="66">
        <v>732</v>
      </c>
      <c r="B349" s="68" t="s">
        <v>340</v>
      </c>
      <c r="C349" s="18">
        <v>0</v>
      </c>
      <c r="D349" s="18">
        <v>0</v>
      </c>
      <c r="E349" s="18">
        <v>0</v>
      </c>
      <c r="F349" s="18">
        <v>0</v>
      </c>
      <c r="G349" s="18">
        <v>0</v>
      </c>
      <c r="H349" s="18">
        <v>0</v>
      </c>
      <c r="I349" s="18">
        <f t="shared" si="100"/>
        <v>0</v>
      </c>
      <c r="J349" s="18">
        <f t="shared" si="100"/>
        <v>0</v>
      </c>
    </row>
    <row r="350" spans="1:10" ht="18.75" x14ac:dyDescent="0.25">
      <c r="A350" s="66">
        <v>733</v>
      </c>
      <c r="B350" s="68" t="s">
        <v>341</v>
      </c>
      <c r="C350" s="18">
        <v>0</v>
      </c>
      <c r="D350" s="18">
        <v>0</v>
      </c>
      <c r="E350" s="18">
        <v>0</v>
      </c>
      <c r="F350" s="18">
        <v>0</v>
      </c>
      <c r="G350" s="18">
        <v>0</v>
      </c>
      <c r="H350" s="18">
        <v>0</v>
      </c>
      <c r="I350" s="18">
        <f t="shared" si="100"/>
        <v>0</v>
      </c>
      <c r="J350" s="18">
        <f t="shared" si="100"/>
        <v>0</v>
      </c>
    </row>
    <row r="351" spans="1:10" ht="18.75" x14ac:dyDescent="0.25">
      <c r="A351" s="66">
        <v>734</v>
      </c>
      <c r="B351" s="68" t="s">
        <v>342</v>
      </c>
      <c r="C351" s="18">
        <v>0</v>
      </c>
      <c r="D351" s="18">
        <v>0</v>
      </c>
      <c r="E351" s="18">
        <v>0</v>
      </c>
      <c r="F351" s="18">
        <v>0</v>
      </c>
      <c r="G351" s="18">
        <v>0</v>
      </c>
      <c r="H351" s="18">
        <v>0</v>
      </c>
      <c r="I351" s="18">
        <f t="shared" si="100"/>
        <v>0</v>
      </c>
      <c r="J351" s="18">
        <f t="shared" si="100"/>
        <v>0</v>
      </c>
    </row>
    <row r="352" spans="1:10" ht="18.75" x14ac:dyDescent="0.25">
      <c r="A352" s="66">
        <v>735</v>
      </c>
      <c r="B352" s="68" t="s">
        <v>343</v>
      </c>
      <c r="C352" s="18">
        <v>0</v>
      </c>
      <c r="D352" s="18">
        <v>0</v>
      </c>
      <c r="E352" s="18">
        <v>0</v>
      </c>
      <c r="F352" s="18">
        <v>0</v>
      </c>
      <c r="G352" s="18">
        <v>0</v>
      </c>
      <c r="H352" s="18">
        <v>0</v>
      </c>
      <c r="I352" s="18">
        <f t="shared" si="100"/>
        <v>0</v>
      </c>
      <c r="J352" s="18">
        <f t="shared" si="100"/>
        <v>0</v>
      </c>
    </row>
    <row r="353" spans="1:10" ht="18.75" x14ac:dyDescent="0.25">
      <c r="A353" s="66">
        <v>739</v>
      </c>
      <c r="B353" s="68" t="s">
        <v>344</v>
      </c>
      <c r="C353" s="18">
        <v>0</v>
      </c>
      <c r="D353" s="18">
        <v>0</v>
      </c>
      <c r="E353" s="18">
        <v>0</v>
      </c>
      <c r="F353" s="18">
        <v>0</v>
      </c>
      <c r="G353" s="18">
        <v>0</v>
      </c>
      <c r="H353" s="18">
        <v>0</v>
      </c>
      <c r="I353" s="18">
        <f t="shared" si="100"/>
        <v>0</v>
      </c>
      <c r="J353" s="18">
        <f t="shared" si="100"/>
        <v>0</v>
      </c>
    </row>
    <row r="354" spans="1:10" ht="18.75" x14ac:dyDescent="0.25">
      <c r="A354" s="63">
        <v>7400</v>
      </c>
      <c r="B354" s="64" t="s">
        <v>345</v>
      </c>
      <c r="C354" s="65">
        <f>SUM(C355:C363)</f>
        <v>0</v>
      </c>
      <c r="D354" s="65">
        <f t="shared" ref="D354:J354" si="101">SUM(D355:D363)</f>
        <v>0</v>
      </c>
      <c r="E354" s="65">
        <f t="shared" si="101"/>
        <v>0</v>
      </c>
      <c r="F354" s="65">
        <f t="shared" si="101"/>
        <v>0</v>
      </c>
      <c r="G354" s="65">
        <v>0</v>
      </c>
      <c r="H354" s="65">
        <f t="shared" si="101"/>
        <v>0</v>
      </c>
      <c r="I354" s="65">
        <f t="shared" si="101"/>
        <v>0</v>
      </c>
      <c r="J354" s="65">
        <f t="shared" si="101"/>
        <v>0</v>
      </c>
    </row>
    <row r="355" spans="1:10" ht="18.75" x14ac:dyDescent="0.25">
      <c r="A355" s="66">
        <v>741</v>
      </c>
      <c r="B355" s="68" t="s">
        <v>346</v>
      </c>
      <c r="C355" s="18">
        <v>0</v>
      </c>
      <c r="D355" s="18">
        <v>0</v>
      </c>
      <c r="E355" s="18">
        <v>0</v>
      </c>
      <c r="F355" s="18">
        <v>0</v>
      </c>
      <c r="G355" s="18">
        <v>0</v>
      </c>
      <c r="H355" s="18">
        <v>0</v>
      </c>
      <c r="I355" s="18">
        <f t="shared" si="100"/>
        <v>0</v>
      </c>
      <c r="J355" s="18">
        <f t="shared" si="100"/>
        <v>0</v>
      </c>
    </row>
    <row r="356" spans="1:10" ht="18.75" x14ac:dyDescent="0.25">
      <c r="A356" s="66">
        <v>742</v>
      </c>
      <c r="B356" s="68" t="s">
        <v>347</v>
      </c>
      <c r="C356" s="18">
        <v>0</v>
      </c>
      <c r="D356" s="18">
        <v>0</v>
      </c>
      <c r="E356" s="18">
        <v>0</v>
      </c>
      <c r="F356" s="18">
        <v>0</v>
      </c>
      <c r="G356" s="18">
        <v>0</v>
      </c>
      <c r="H356" s="18">
        <v>0</v>
      </c>
      <c r="I356" s="18">
        <f t="shared" si="100"/>
        <v>0</v>
      </c>
      <c r="J356" s="18">
        <f t="shared" si="100"/>
        <v>0</v>
      </c>
    </row>
    <row r="357" spans="1:10" ht="18.75" x14ac:dyDescent="0.25">
      <c r="A357" s="66">
        <v>743</v>
      </c>
      <c r="B357" s="68" t="s">
        <v>348</v>
      </c>
      <c r="C357" s="18">
        <v>0</v>
      </c>
      <c r="D357" s="18">
        <v>0</v>
      </c>
      <c r="E357" s="18">
        <v>0</v>
      </c>
      <c r="F357" s="18">
        <v>0</v>
      </c>
      <c r="G357" s="18">
        <v>0</v>
      </c>
      <c r="H357" s="18">
        <v>0</v>
      </c>
      <c r="I357" s="18">
        <f t="shared" si="100"/>
        <v>0</v>
      </c>
      <c r="J357" s="18">
        <f t="shared" si="100"/>
        <v>0</v>
      </c>
    </row>
    <row r="358" spans="1:10" ht="18.75" x14ac:dyDescent="0.25">
      <c r="A358" s="66">
        <v>744</v>
      </c>
      <c r="B358" s="68" t="s">
        <v>349</v>
      </c>
      <c r="C358" s="18">
        <v>0</v>
      </c>
      <c r="D358" s="18">
        <v>0</v>
      </c>
      <c r="E358" s="18">
        <v>0</v>
      </c>
      <c r="F358" s="18">
        <v>0</v>
      </c>
      <c r="G358" s="18">
        <v>0</v>
      </c>
      <c r="H358" s="18">
        <v>0</v>
      </c>
      <c r="I358" s="18">
        <f t="shared" si="100"/>
        <v>0</v>
      </c>
      <c r="J358" s="18">
        <f t="shared" si="100"/>
        <v>0</v>
      </c>
    </row>
    <row r="359" spans="1:10" ht="18.75" x14ac:dyDescent="0.25">
      <c r="A359" s="66">
        <v>745</v>
      </c>
      <c r="B359" s="68" t="s">
        <v>350</v>
      </c>
      <c r="C359" s="18">
        <v>0</v>
      </c>
      <c r="D359" s="18">
        <v>0</v>
      </c>
      <c r="E359" s="18">
        <v>0</v>
      </c>
      <c r="F359" s="18">
        <v>0</v>
      </c>
      <c r="G359" s="18">
        <v>0</v>
      </c>
      <c r="H359" s="18">
        <v>0</v>
      </c>
      <c r="I359" s="18">
        <f t="shared" si="100"/>
        <v>0</v>
      </c>
      <c r="J359" s="18">
        <f t="shared" si="100"/>
        <v>0</v>
      </c>
    </row>
    <row r="360" spans="1:10" ht="18.75" x14ac:dyDescent="0.25">
      <c r="A360" s="66">
        <v>746</v>
      </c>
      <c r="B360" s="68" t="s">
        <v>351</v>
      </c>
      <c r="C360" s="18">
        <v>0</v>
      </c>
      <c r="D360" s="18">
        <v>0</v>
      </c>
      <c r="E360" s="18">
        <v>0</v>
      </c>
      <c r="F360" s="18">
        <v>0</v>
      </c>
      <c r="G360" s="18">
        <v>0</v>
      </c>
      <c r="H360" s="18">
        <v>0</v>
      </c>
      <c r="I360" s="18">
        <f t="shared" si="100"/>
        <v>0</v>
      </c>
      <c r="J360" s="18">
        <f t="shared" si="100"/>
        <v>0</v>
      </c>
    </row>
    <row r="361" spans="1:10" ht="18.75" x14ac:dyDescent="0.25">
      <c r="A361" s="66">
        <v>747</v>
      </c>
      <c r="B361" s="68" t="s">
        <v>352</v>
      </c>
      <c r="C361" s="18">
        <v>0</v>
      </c>
      <c r="D361" s="18">
        <v>0</v>
      </c>
      <c r="E361" s="18">
        <v>0</v>
      </c>
      <c r="F361" s="18">
        <v>0</v>
      </c>
      <c r="G361" s="18">
        <v>0</v>
      </c>
      <c r="H361" s="18">
        <v>0</v>
      </c>
      <c r="I361" s="18">
        <f t="shared" si="100"/>
        <v>0</v>
      </c>
      <c r="J361" s="18">
        <f t="shared" si="100"/>
        <v>0</v>
      </c>
    </row>
    <row r="362" spans="1:10" ht="18.75" x14ac:dyDescent="0.25">
      <c r="A362" s="66">
        <v>748</v>
      </c>
      <c r="B362" s="68" t="s">
        <v>353</v>
      </c>
      <c r="C362" s="18">
        <v>0</v>
      </c>
      <c r="D362" s="18">
        <v>0</v>
      </c>
      <c r="E362" s="18">
        <v>0</v>
      </c>
      <c r="F362" s="18">
        <v>0</v>
      </c>
      <c r="G362" s="18">
        <v>0</v>
      </c>
      <c r="H362" s="18">
        <v>0</v>
      </c>
      <c r="I362" s="18">
        <f t="shared" si="100"/>
        <v>0</v>
      </c>
      <c r="J362" s="18">
        <f t="shared" si="100"/>
        <v>0</v>
      </c>
    </row>
    <row r="363" spans="1:10" ht="18.75" x14ac:dyDescent="0.25">
      <c r="A363" s="66">
        <v>749</v>
      </c>
      <c r="B363" s="68" t="s">
        <v>354</v>
      </c>
      <c r="C363" s="18">
        <v>0</v>
      </c>
      <c r="D363" s="18">
        <v>0</v>
      </c>
      <c r="E363" s="18">
        <v>0</v>
      </c>
      <c r="F363" s="18">
        <v>0</v>
      </c>
      <c r="G363" s="18">
        <v>0</v>
      </c>
      <c r="H363" s="18">
        <v>0</v>
      </c>
      <c r="I363" s="18">
        <f t="shared" si="100"/>
        <v>0</v>
      </c>
      <c r="J363" s="18">
        <f t="shared" si="100"/>
        <v>0</v>
      </c>
    </row>
    <row r="364" spans="1:10" ht="18.75" x14ac:dyDescent="0.25">
      <c r="A364" s="63">
        <v>7500</v>
      </c>
      <c r="B364" s="64" t="s">
        <v>355</v>
      </c>
      <c r="C364" s="65">
        <f>SUM(C365:C373)</f>
        <v>0</v>
      </c>
      <c r="D364" s="65">
        <f t="shared" ref="D364:J364" si="102">SUM(D365:D373)</f>
        <v>0</v>
      </c>
      <c r="E364" s="65">
        <f t="shared" si="102"/>
        <v>0</v>
      </c>
      <c r="F364" s="65">
        <f t="shared" si="102"/>
        <v>0</v>
      </c>
      <c r="G364" s="65">
        <v>0</v>
      </c>
      <c r="H364" s="65">
        <f t="shared" si="102"/>
        <v>0</v>
      </c>
      <c r="I364" s="65">
        <f t="shared" si="102"/>
        <v>0</v>
      </c>
      <c r="J364" s="65">
        <f t="shared" si="102"/>
        <v>0</v>
      </c>
    </row>
    <row r="365" spans="1:10" ht="18.75" x14ac:dyDescent="0.25">
      <c r="A365" s="66">
        <v>751</v>
      </c>
      <c r="B365" s="68" t="s">
        <v>356</v>
      </c>
      <c r="C365" s="18">
        <v>0</v>
      </c>
      <c r="D365" s="18">
        <v>0</v>
      </c>
      <c r="E365" s="18">
        <v>0</v>
      </c>
      <c r="F365" s="18">
        <v>0</v>
      </c>
      <c r="G365" s="18">
        <v>0</v>
      </c>
      <c r="H365" s="18">
        <v>0</v>
      </c>
      <c r="I365" s="18">
        <f t="shared" si="100"/>
        <v>0</v>
      </c>
      <c r="J365" s="18">
        <f t="shared" si="100"/>
        <v>0</v>
      </c>
    </row>
    <row r="366" spans="1:10" ht="18.75" x14ac:dyDescent="0.25">
      <c r="A366" s="66">
        <v>752</v>
      </c>
      <c r="B366" s="68" t="s">
        <v>357</v>
      </c>
      <c r="C366" s="18">
        <v>0</v>
      </c>
      <c r="D366" s="18">
        <v>0</v>
      </c>
      <c r="E366" s="18">
        <v>0</v>
      </c>
      <c r="F366" s="18">
        <v>0</v>
      </c>
      <c r="G366" s="18">
        <v>0</v>
      </c>
      <c r="H366" s="18">
        <v>0</v>
      </c>
      <c r="I366" s="18">
        <f t="shared" si="100"/>
        <v>0</v>
      </c>
      <c r="J366" s="18">
        <f t="shared" si="100"/>
        <v>0</v>
      </c>
    </row>
    <row r="367" spans="1:10" ht="18.75" x14ac:dyDescent="0.25">
      <c r="A367" s="66">
        <v>753</v>
      </c>
      <c r="B367" s="68" t="s">
        <v>358</v>
      </c>
      <c r="C367" s="18">
        <v>0</v>
      </c>
      <c r="D367" s="18">
        <v>0</v>
      </c>
      <c r="E367" s="18">
        <v>0</v>
      </c>
      <c r="F367" s="18">
        <v>0</v>
      </c>
      <c r="G367" s="18">
        <v>0</v>
      </c>
      <c r="H367" s="18">
        <v>0</v>
      </c>
      <c r="I367" s="18">
        <f t="shared" si="100"/>
        <v>0</v>
      </c>
      <c r="J367" s="18">
        <f t="shared" si="100"/>
        <v>0</v>
      </c>
    </row>
    <row r="368" spans="1:10" ht="18.75" x14ac:dyDescent="0.25">
      <c r="A368" s="66">
        <v>754</v>
      </c>
      <c r="B368" s="68" t="s">
        <v>359</v>
      </c>
      <c r="C368" s="18">
        <v>0</v>
      </c>
      <c r="D368" s="18">
        <v>0</v>
      </c>
      <c r="E368" s="18">
        <v>0</v>
      </c>
      <c r="F368" s="18">
        <v>0</v>
      </c>
      <c r="G368" s="18">
        <v>0</v>
      </c>
      <c r="H368" s="18">
        <v>0</v>
      </c>
      <c r="I368" s="18">
        <f t="shared" si="100"/>
        <v>0</v>
      </c>
      <c r="J368" s="18">
        <f t="shared" si="100"/>
        <v>0</v>
      </c>
    </row>
    <row r="369" spans="1:10" ht="18.75" x14ac:dyDescent="0.25">
      <c r="A369" s="66">
        <v>755</v>
      </c>
      <c r="B369" s="68" t="s">
        <v>360</v>
      </c>
      <c r="C369" s="18">
        <v>0</v>
      </c>
      <c r="D369" s="18">
        <v>0</v>
      </c>
      <c r="E369" s="18">
        <v>0</v>
      </c>
      <c r="F369" s="18">
        <v>0</v>
      </c>
      <c r="G369" s="18">
        <v>0</v>
      </c>
      <c r="H369" s="18">
        <v>0</v>
      </c>
      <c r="I369" s="18">
        <f t="shared" si="100"/>
        <v>0</v>
      </c>
      <c r="J369" s="18">
        <f t="shared" si="100"/>
        <v>0</v>
      </c>
    </row>
    <row r="370" spans="1:10" ht="18.75" x14ac:dyDescent="0.25">
      <c r="A370" s="66">
        <v>756</v>
      </c>
      <c r="B370" s="68" t="s">
        <v>361</v>
      </c>
      <c r="C370" s="18">
        <v>0</v>
      </c>
      <c r="D370" s="18">
        <v>0</v>
      </c>
      <c r="E370" s="18">
        <v>0</v>
      </c>
      <c r="F370" s="18">
        <v>0</v>
      </c>
      <c r="G370" s="18">
        <v>0</v>
      </c>
      <c r="H370" s="18">
        <v>0</v>
      </c>
      <c r="I370" s="18">
        <f t="shared" si="100"/>
        <v>0</v>
      </c>
      <c r="J370" s="18">
        <f t="shared" si="100"/>
        <v>0</v>
      </c>
    </row>
    <row r="371" spans="1:10" ht="18.75" x14ac:dyDescent="0.25">
      <c r="A371" s="66">
        <v>757</v>
      </c>
      <c r="B371" s="68" t="s">
        <v>362</v>
      </c>
      <c r="C371" s="18">
        <v>0</v>
      </c>
      <c r="D371" s="18">
        <v>0</v>
      </c>
      <c r="E371" s="18">
        <v>0</v>
      </c>
      <c r="F371" s="18">
        <v>0</v>
      </c>
      <c r="G371" s="18">
        <v>0</v>
      </c>
      <c r="H371" s="18">
        <v>0</v>
      </c>
      <c r="I371" s="18">
        <f t="shared" si="100"/>
        <v>0</v>
      </c>
      <c r="J371" s="18">
        <f t="shared" si="100"/>
        <v>0</v>
      </c>
    </row>
    <row r="372" spans="1:10" ht="18.75" x14ac:dyDescent="0.25">
      <c r="A372" s="66">
        <v>758</v>
      </c>
      <c r="B372" s="68" t="s">
        <v>363</v>
      </c>
      <c r="C372" s="18">
        <v>0</v>
      </c>
      <c r="D372" s="18">
        <v>0</v>
      </c>
      <c r="E372" s="18">
        <v>0</v>
      </c>
      <c r="F372" s="18">
        <v>0</v>
      </c>
      <c r="G372" s="18">
        <v>0</v>
      </c>
      <c r="H372" s="18">
        <v>0</v>
      </c>
      <c r="I372" s="18">
        <f t="shared" si="100"/>
        <v>0</v>
      </c>
      <c r="J372" s="18">
        <f t="shared" si="100"/>
        <v>0</v>
      </c>
    </row>
    <row r="373" spans="1:10" ht="18.75" x14ac:dyDescent="0.25">
      <c r="A373" s="66">
        <v>759</v>
      </c>
      <c r="B373" s="68" t="s">
        <v>364</v>
      </c>
      <c r="C373" s="18">
        <v>0</v>
      </c>
      <c r="D373" s="18">
        <v>0</v>
      </c>
      <c r="E373" s="18">
        <v>0</v>
      </c>
      <c r="F373" s="18">
        <v>0</v>
      </c>
      <c r="G373" s="18">
        <v>0</v>
      </c>
      <c r="H373" s="18">
        <v>0</v>
      </c>
      <c r="I373" s="18">
        <f t="shared" si="100"/>
        <v>0</v>
      </c>
      <c r="J373" s="18">
        <f t="shared" si="100"/>
        <v>0</v>
      </c>
    </row>
    <row r="374" spans="1:10" ht="18.75" x14ac:dyDescent="0.25">
      <c r="A374" s="63">
        <v>7600</v>
      </c>
      <c r="B374" s="64" t="s">
        <v>365</v>
      </c>
      <c r="C374" s="65">
        <v>0</v>
      </c>
      <c r="D374" s="65">
        <f t="shared" ref="D374:J374" si="103">SUM(D375:D376)</f>
        <v>0</v>
      </c>
      <c r="E374" s="65">
        <f t="shared" si="103"/>
        <v>0</v>
      </c>
      <c r="F374" s="65">
        <f t="shared" si="103"/>
        <v>0</v>
      </c>
      <c r="G374" s="65">
        <v>0</v>
      </c>
      <c r="H374" s="65">
        <f t="shared" si="103"/>
        <v>0</v>
      </c>
      <c r="I374" s="65">
        <f t="shared" si="103"/>
        <v>0</v>
      </c>
      <c r="J374" s="65">
        <f t="shared" si="103"/>
        <v>0</v>
      </c>
    </row>
    <row r="375" spans="1:10" ht="18.75" x14ac:dyDescent="0.25">
      <c r="A375" s="66">
        <v>761</v>
      </c>
      <c r="B375" s="68" t="s">
        <v>366</v>
      </c>
      <c r="C375" s="18">
        <v>0</v>
      </c>
      <c r="D375" s="18">
        <v>0</v>
      </c>
      <c r="E375" s="18">
        <v>0</v>
      </c>
      <c r="F375" s="18">
        <v>0</v>
      </c>
      <c r="G375" s="18">
        <v>0</v>
      </c>
      <c r="H375" s="18">
        <v>0</v>
      </c>
      <c r="I375" s="18">
        <f t="shared" si="100"/>
        <v>0</v>
      </c>
      <c r="J375" s="18">
        <f t="shared" si="100"/>
        <v>0</v>
      </c>
    </row>
    <row r="376" spans="1:10" ht="18.75" x14ac:dyDescent="0.25">
      <c r="A376" s="66">
        <v>762</v>
      </c>
      <c r="B376" s="68" t="s">
        <v>367</v>
      </c>
      <c r="C376" s="18">
        <v>0</v>
      </c>
      <c r="D376" s="18">
        <v>0</v>
      </c>
      <c r="E376" s="18">
        <v>0</v>
      </c>
      <c r="F376" s="18">
        <v>0</v>
      </c>
      <c r="G376" s="18">
        <v>0</v>
      </c>
      <c r="H376" s="18">
        <v>0</v>
      </c>
      <c r="I376" s="18">
        <f t="shared" si="100"/>
        <v>0</v>
      </c>
      <c r="J376" s="18">
        <f t="shared" si="100"/>
        <v>0</v>
      </c>
    </row>
    <row r="377" spans="1:10" ht="18.75" x14ac:dyDescent="0.25">
      <c r="A377" s="63">
        <v>7900</v>
      </c>
      <c r="B377" s="64" t="s">
        <v>368</v>
      </c>
      <c r="C377" s="65">
        <f>SUM(C378:C380)</f>
        <v>0</v>
      </c>
      <c r="D377" s="65">
        <f t="shared" ref="D377:J377" si="104">SUM(D378:D380)</f>
        <v>0</v>
      </c>
      <c r="E377" s="65">
        <f t="shared" si="104"/>
        <v>0</v>
      </c>
      <c r="F377" s="65">
        <f t="shared" si="104"/>
        <v>0</v>
      </c>
      <c r="G377" s="65">
        <v>0</v>
      </c>
      <c r="H377" s="65">
        <f t="shared" si="104"/>
        <v>0</v>
      </c>
      <c r="I377" s="65">
        <f t="shared" si="104"/>
        <v>0</v>
      </c>
      <c r="J377" s="65">
        <f t="shared" si="104"/>
        <v>0</v>
      </c>
    </row>
    <row r="378" spans="1:10" ht="18.75" x14ac:dyDescent="0.25">
      <c r="A378" s="66">
        <v>791</v>
      </c>
      <c r="B378" s="68" t="s">
        <v>369</v>
      </c>
      <c r="C378" s="18">
        <v>0</v>
      </c>
      <c r="D378" s="18">
        <v>0</v>
      </c>
      <c r="E378" s="18">
        <v>0</v>
      </c>
      <c r="F378" s="18">
        <v>0</v>
      </c>
      <c r="G378" s="18">
        <v>0</v>
      </c>
      <c r="H378" s="18">
        <v>0</v>
      </c>
      <c r="I378" s="18">
        <f t="shared" si="100"/>
        <v>0</v>
      </c>
      <c r="J378" s="18">
        <f t="shared" si="100"/>
        <v>0</v>
      </c>
    </row>
    <row r="379" spans="1:10" ht="18.75" x14ac:dyDescent="0.25">
      <c r="A379" s="66">
        <v>792</v>
      </c>
      <c r="B379" s="68" t="s">
        <v>370</v>
      </c>
      <c r="C379" s="18">
        <v>0</v>
      </c>
      <c r="D379" s="18">
        <v>0</v>
      </c>
      <c r="E379" s="18">
        <v>0</v>
      </c>
      <c r="F379" s="18">
        <v>0</v>
      </c>
      <c r="G379" s="18">
        <v>0</v>
      </c>
      <c r="H379" s="18">
        <v>0</v>
      </c>
      <c r="I379" s="18">
        <f t="shared" si="100"/>
        <v>0</v>
      </c>
      <c r="J379" s="18">
        <f t="shared" si="100"/>
        <v>0</v>
      </c>
    </row>
    <row r="380" spans="1:10" ht="18.75" x14ac:dyDescent="0.25">
      <c r="A380" s="66">
        <v>799</v>
      </c>
      <c r="B380" s="68" t="s">
        <v>371</v>
      </c>
      <c r="C380" s="18">
        <v>0</v>
      </c>
      <c r="D380" s="18">
        <v>0</v>
      </c>
      <c r="E380" s="18">
        <v>0</v>
      </c>
      <c r="F380" s="18">
        <v>0</v>
      </c>
      <c r="G380" s="18">
        <v>0</v>
      </c>
      <c r="H380" s="18">
        <v>0</v>
      </c>
      <c r="I380" s="18">
        <f t="shared" si="100"/>
        <v>0</v>
      </c>
      <c r="J380" s="18">
        <f t="shared" si="100"/>
        <v>0</v>
      </c>
    </row>
    <row r="381" spans="1:10" ht="18.75" x14ac:dyDescent="0.25">
      <c r="A381" s="61">
        <v>8000</v>
      </c>
      <c r="B381" s="62" t="s">
        <v>372</v>
      </c>
      <c r="C381" s="60">
        <f>C382+C389+C395</f>
        <v>0</v>
      </c>
      <c r="D381" s="60">
        <f t="shared" ref="D381:J381" si="105">D382+D389+D395</f>
        <v>0</v>
      </c>
      <c r="E381" s="60">
        <f t="shared" si="105"/>
        <v>0</v>
      </c>
      <c r="F381" s="60">
        <f t="shared" si="105"/>
        <v>0</v>
      </c>
      <c r="G381" s="60">
        <v>0</v>
      </c>
      <c r="H381" s="60">
        <f t="shared" si="105"/>
        <v>0</v>
      </c>
      <c r="I381" s="60">
        <f t="shared" si="105"/>
        <v>0</v>
      </c>
      <c r="J381" s="60">
        <f t="shared" si="105"/>
        <v>0</v>
      </c>
    </row>
    <row r="382" spans="1:10" ht="18.75" x14ac:dyDescent="0.25">
      <c r="A382" s="63">
        <v>8100</v>
      </c>
      <c r="B382" s="64" t="s">
        <v>373</v>
      </c>
      <c r="C382" s="65">
        <f>SUM(C383:C388)</f>
        <v>0</v>
      </c>
      <c r="D382" s="65">
        <f t="shared" ref="D382:J382" si="106">SUM(D383:D388)</f>
        <v>0</v>
      </c>
      <c r="E382" s="65">
        <f t="shared" si="106"/>
        <v>0</v>
      </c>
      <c r="F382" s="65">
        <f t="shared" si="106"/>
        <v>0</v>
      </c>
      <c r="G382" s="65">
        <v>0</v>
      </c>
      <c r="H382" s="65">
        <f t="shared" si="106"/>
        <v>0</v>
      </c>
      <c r="I382" s="65">
        <f t="shared" si="106"/>
        <v>0</v>
      </c>
      <c r="J382" s="65">
        <f t="shared" si="106"/>
        <v>0</v>
      </c>
    </row>
    <row r="383" spans="1:10" ht="18.75" x14ac:dyDescent="0.25">
      <c r="A383" s="66">
        <v>811</v>
      </c>
      <c r="B383" s="68" t="s">
        <v>374</v>
      </c>
      <c r="C383" s="18">
        <v>0</v>
      </c>
      <c r="D383" s="18">
        <v>0</v>
      </c>
      <c r="E383" s="18">
        <v>0</v>
      </c>
      <c r="F383" s="18">
        <v>0</v>
      </c>
      <c r="G383" s="18">
        <v>0</v>
      </c>
      <c r="H383" s="18">
        <v>0</v>
      </c>
      <c r="I383" s="18">
        <f t="shared" ref="I383:J398" si="107">H383*1.04</f>
        <v>0</v>
      </c>
      <c r="J383" s="18">
        <f t="shared" si="107"/>
        <v>0</v>
      </c>
    </row>
    <row r="384" spans="1:10" ht="18.75" x14ac:dyDescent="0.25">
      <c r="A384" s="66">
        <v>812</v>
      </c>
      <c r="B384" s="68" t="s">
        <v>375</v>
      </c>
      <c r="C384" s="18">
        <v>0</v>
      </c>
      <c r="D384" s="18">
        <v>0</v>
      </c>
      <c r="E384" s="18">
        <v>0</v>
      </c>
      <c r="F384" s="18">
        <v>0</v>
      </c>
      <c r="G384" s="18">
        <v>0</v>
      </c>
      <c r="H384" s="18">
        <v>0</v>
      </c>
      <c r="I384" s="18">
        <f t="shared" si="107"/>
        <v>0</v>
      </c>
      <c r="J384" s="18">
        <f t="shared" si="107"/>
        <v>0</v>
      </c>
    </row>
    <row r="385" spans="1:10" ht="18.75" x14ac:dyDescent="0.25">
      <c r="A385" s="66">
        <v>813</v>
      </c>
      <c r="B385" s="68" t="s">
        <v>376</v>
      </c>
      <c r="C385" s="18">
        <v>0</v>
      </c>
      <c r="D385" s="18">
        <v>0</v>
      </c>
      <c r="E385" s="18">
        <v>0</v>
      </c>
      <c r="F385" s="18">
        <v>0</v>
      </c>
      <c r="G385" s="18">
        <v>0</v>
      </c>
      <c r="H385" s="18">
        <v>0</v>
      </c>
      <c r="I385" s="18">
        <f t="shared" si="107"/>
        <v>0</v>
      </c>
      <c r="J385" s="18">
        <f t="shared" si="107"/>
        <v>0</v>
      </c>
    </row>
    <row r="386" spans="1:10" ht="18.75" x14ac:dyDescent="0.25">
      <c r="A386" s="66">
        <v>814</v>
      </c>
      <c r="B386" s="68" t="s">
        <v>377</v>
      </c>
      <c r="C386" s="18">
        <v>0</v>
      </c>
      <c r="D386" s="18">
        <v>0</v>
      </c>
      <c r="E386" s="18">
        <v>0</v>
      </c>
      <c r="F386" s="18">
        <v>0</v>
      </c>
      <c r="G386" s="18">
        <v>0</v>
      </c>
      <c r="H386" s="18">
        <v>0</v>
      </c>
      <c r="I386" s="18">
        <f t="shared" si="107"/>
        <v>0</v>
      </c>
      <c r="J386" s="18">
        <f t="shared" si="107"/>
        <v>0</v>
      </c>
    </row>
    <row r="387" spans="1:10" ht="18.75" x14ac:dyDescent="0.25">
      <c r="A387" s="66">
        <v>815</v>
      </c>
      <c r="B387" s="68" t="s">
        <v>378</v>
      </c>
      <c r="C387" s="18">
        <v>0</v>
      </c>
      <c r="D387" s="18">
        <v>0</v>
      </c>
      <c r="E387" s="18">
        <v>0</v>
      </c>
      <c r="F387" s="18">
        <v>0</v>
      </c>
      <c r="G387" s="18">
        <v>0</v>
      </c>
      <c r="H387" s="18">
        <v>0</v>
      </c>
      <c r="I387" s="18">
        <f t="shared" si="107"/>
        <v>0</v>
      </c>
      <c r="J387" s="18">
        <f t="shared" si="107"/>
        <v>0</v>
      </c>
    </row>
    <row r="388" spans="1:10" ht="18.75" x14ac:dyDescent="0.25">
      <c r="A388" s="66">
        <v>816</v>
      </c>
      <c r="B388" s="68" t="s">
        <v>379</v>
      </c>
      <c r="C388" s="18">
        <v>0</v>
      </c>
      <c r="D388" s="18">
        <v>0</v>
      </c>
      <c r="E388" s="18">
        <v>0</v>
      </c>
      <c r="F388" s="18">
        <v>0</v>
      </c>
      <c r="G388" s="18">
        <v>0</v>
      </c>
      <c r="H388" s="18">
        <v>0</v>
      </c>
      <c r="I388" s="18">
        <f t="shared" si="107"/>
        <v>0</v>
      </c>
      <c r="J388" s="18">
        <f t="shared" si="107"/>
        <v>0</v>
      </c>
    </row>
    <row r="389" spans="1:10" ht="18.75" x14ac:dyDescent="0.25">
      <c r="A389" s="63">
        <v>8300</v>
      </c>
      <c r="B389" s="64" t="s">
        <v>380</v>
      </c>
      <c r="C389" s="65">
        <f>SUM(C390:C394)</f>
        <v>0</v>
      </c>
      <c r="D389" s="65">
        <f t="shared" ref="D389:J389" si="108">SUM(D390:D394)</f>
        <v>0</v>
      </c>
      <c r="E389" s="65">
        <f t="shared" si="108"/>
        <v>0</v>
      </c>
      <c r="F389" s="65">
        <f t="shared" si="108"/>
        <v>0</v>
      </c>
      <c r="G389" s="65">
        <v>0</v>
      </c>
      <c r="H389" s="65">
        <f t="shared" si="108"/>
        <v>0</v>
      </c>
      <c r="I389" s="65">
        <f t="shared" si="108"/>
        <v>0</v>
      </c>
      <c r="J389" s="65">
        <f t="shared" si="108"/>
        <v>0</v>
      </c>
    </row>
    <row r="390" spans="1:10" ht="18.75" x14ac:dyDescent="0.25">
      <c r="A390" s="66">
        <v>831</v>
      </c>
      <c r="B390" s="68" t="s">
        <v>381</v>
      </c>
      <c r="C390" s="18">
        <v>0</v>
      </c>
      <c r="D390" s="18">
        <v>0</v>
      </c>
      <c r="E390" s="18">
        <v>0</v>
      </c>
      <c r="F390" s="18">
        <v>0</v>
      </c>
      <c r="G390" s="18">
        <v>0</v>
      </c>
      <c r="H390" s="18">
        <v>0</v>
      </c>
      <c r="I390" s="18">
        <f t="shared" si="107"/>
        <v>0</v>
      </c>
      <c r="J390" s="18">
        <f t="shared" si="107"/>
        <v>0</v>
      </c>
    </row>
    <row r="391" spans="1:10" ht="18.75" x14ac:dyDescent="0.25">
      <c r="A391" s="66">
        <v>832</v>
      </c>
      <c r="B391" s="68" t="s">
        <v>382</v>
      </c>
      <c r="C391" s="18">
        <v>0</v>
      </c>
      <c r="D391" s="18">
        <v>0</v>
      </c>
      <c r="E391" s="18">
        <v>0</v>
      </c>
      <c r="F391" s="18">
        <v>0</v>
      </c>
      <c r="G391" s="18">
        <v>0</v>
      </c>
      <c r="H391" s="18">
        <v>0</v>
      </c>
      <c r="I391" s="18">
        <f t="shared" si="107"/>
        <v>0</v>
      </c>
      <c r="J391" s="18">
        <f t="shared" si="107"/>
        <v>0</v>
      </c>
    </row>
    <row r="392" spans="1:10" ht="18.75" x14ac:dyDescent="0.25">
      <c r="A392" s="66">
        <v>833</v>
      </c>
      <c r="B392" s="68" t="s">
        <v>383</v>
      </c>
      <c r="C392" s="18">
        <v>0</v>
      </c>
      <c r="D392" s="18">
        <v>0</v>
      </c>
      <c r="E392" s="18">
        <v>0</v>
      </c>
      <c r="F392" s="18">
        <v>0</v>
      </c>
      <c r="G392" s="18">
        <v>0</v>
      </c>
      <c r="H392" s="18">
        <v>0</v>
      </c>
      <c r="I392" s="18">
        <f t="shared" si="107"/>
        <v>0</v>
      </c>
      <c r="J392" s="18">
        <f t="shared" si="107"/>
        <v>0</v>
      </c>
    </row>
    <row r="393" spans="1:10" ht="18.75" x14ac:dyDescent="0.25">
      <c r="A393" s="66">
        <v>834</v>
      </c>
      <c r="B393" s="68" t="s">
        <v>384</v>
      </c>
      <c r="C393" s="18">
        <v>0</v>
      </c>
      <c r="D393" s="18">
        <v>0</v>
      </c>
      <c r="E393" s="18">
        <v>0</v>
      </c>
      <c r="F393" s="18">
        <v>0</v>
      </c>
      <c r="G393" s="18">
        <v>0</v>
      </c>
      <c r="H393" s="18">
        <v>0</v>
      </c>
      <c r="I393" s="18">
        <f t="shared" si="107"/>
        <v>0</v>
      </c>
      <c r="J393" s="18">
        <f t="shared" si="107"/>
        <v>0</v>
      </c>
    </row>
    <row r="394" spans="1:10" ht="18.75" x14ac:dyDescent="0.25">
      <c r="A394" s="66">
        <v>835</v>
      </c>
      <c r="B394" s="68" t="s">
        <v>385</v>
      </c>
      <c r="C394" s="18">
        <v>0</v>
      </c>
      <c r="D394" s="18">
        <v>0</v>
      </c>
      <c r="E394" s="18">
        <v>0</v>
      </c>
      <c r="F394" s="18">
        <v>0</v>
      </c>
      <c r="G394" s="18">
        <v>0</v>
      </c>
      <c r="H394" s="18">
        <v>0</v>
      </c>
      <c r="I394" s="18">
        <f t="shared" si="107"/>
        <v>0</v>
      </c>
      <c r="J394" s="18">
        <f t="shared" si="107"/>
        <v>0</v>
      </c>
    </row>
    <row r="395" spans="1:10" ht="18.75" x14ac:dyDescent="0.25">
      <c r="A395" s="63">
        <v>8500</v>
      </c>
      <c r="B395" s="64" t="s">
        <v>386</v>
      </c>
      <c r="C395" s="65">
        <f>SUM(C396:C398)</f>
        <v>0</v>
      </c>
      <c r="D395" s="65">
        <f t="shared" ref="D395:J395" si="109">SUM(D396:D398)</f>
        <v>0</v>
      </c>
      <c r="E395" s="65">
        <f t="shared" si="109"/>
        <v>0</v>
      </c>
      <c r="F395" s="65">
        <f t="shared" si="109"/>
        <v>0</v>
      </c>
      <c r="G395" s="65">
        <v>0</v>
      </c>
      <c r="H395" s="65">
        <f t="shared" si="109"/>
        <v>0</v>
      </c>
      <c r="I395" s="65">
        <f t="shared" si="109"/>
        <v>0</v>
      </c>
      <c r="J395" s="65">
        <f t="shared" si="109"/>
        <v>0</v>
      </c>
    </row>
    <row r="396" spans="1:10" ht="18.75" x14ac:dyDescent="0.25">
      <c r="A396" s="66">
        <v>851</v>
      </c>
      <c r="B396" s="68" t="s">
        <v>387</v>
      </c>
      <c r="C396" s="18">
        <v>0</v>
      </c>
      <c r="D396" s="18">
        <v>0</v>
      </c>
      <c r="E396" s="18">
        <v>0</v>
      </c>
      <c r="F396" s="18">
        <v>0</v>
      </c>
      <c r="G396" s="18">
        <v>0</v>
      </c>
      <c r="H396" s="18">
        <v>0</v>
      </c>
      <c r="I396" s="18">
        <f t="shared" si="107"/>
        <v>0</v>
      </c>
      <c r="J396" s="18">
        <f t="shared" si="107"/>
        <v>0</v>
      </c>
    </row>
    <row r="397" spans="1:10" ht="18.75" x14ac:dyDescent="0.25">
      <c r="A397" s="66">
        <v>852</v>
      </c>
      <c r="B397" s="68" t="s">
        <v>388</v>
      </c>
      <c r="C397" s="18">
        <v>0</v>
      </c>
      <c r="D397" s="18">
        <v>0</v>
      </c>
      <c r="E397" s="18">
        <v>0</v>
      </c>
      <c r="F397" s="18">
        <v>0</v>
      </c>
      <c r="G397" s="18">
        <v>0</v>
      </c>
      <c r="H397" s="18">
        <v>0</v>
      </c>
      <c r="I397" s="18">
        <f t="shared" si="107"/>
        <v>0</v>
      </c>
      <c r="J397" s="18">
        <f t="shared" si="107"/>
        <v>0</v>
      </c>
    </row>
    <row r="398" spans="1:10" ht="18.75" x14ac:dyDescent="0.25">
      <c r="A398" s="66">
        <v>853</v>
      </c>
      <c r="B398" s="68" t="s">
        <v>389</v>
      </c>
      <c r="C398" s="18">
        <v>0</v>
      </c>
      <c r="D398" s="18">
        <v>0</v>
      </c>
      <c r="E398" s="18">
        <v>0</v>
      </c>
      <c r="F398" s="18">
        <v>0</v>
      </c>
      <c r="G398" s="18">
        <v>0</v>
      </c>
      <c r="H398" s="18">
        <v>0</v>
      </c>
      <c r="I398" s="18">
        <f t="shared" si="107"/>
        <v>0</v>
      </c>
      <c r="J398" s="18">
        <f t="shared" si="107"/>
        <v>0</v>
      </c>
    </row>
    <row r="399" spans="1:10" ht="18.75" x14ac:dyDescent="0.25">
      <c r="A399" s="61">
        <v>9000</v>
      </c>
      <c r="B399" s="62" t="s">
        <v>390</v>
      </c>
      <c r="C399" s="60">
        <v>1771674</v>
      </c>
      <c r="D399" s="60">
        <f t="shared" ref="D399:J399" si="110">D400+D409+D418+D421+D424+D426+D429</f>
        <v>7127156.5</v>
      </c>
      <c r="E399" s="60">
        <f t="shared" si="110"/>
        <v>12495565.68</v>
      </c>
      <c r="F399" s="60">
        <f t="shared" si="110"/>
        <v>13669871.520000001</v>
      </c>
      <c r="G399" s="60">
        <v>16143197.270000001</v>
      </c>
      <c r="H399" s="60">
        <f t="shared" si="110"/>
        <v>21524263.026666664</v>
      </c>
      <c r="I399" s="60">
        <f t="shared" si="110"/>
        <v>22169990.917466667</v>
      </c>
      <c r="J399" s="60">
        <f t="shared" si="110"/>
        <v>4705000</v>
      </c>
    </row>
    <row r="400" spans="1:10" ht="18.75" x14ac:dyDescent="0.25">
      <c r="A400" s="71">
        <v>9100</v>
      </c>
      <c r="B400" s="70" t="s">
        <v>391</v>
      </c>
      <c r="C400" s="72">
        <f>SUM(C401:C408)</f>
        <v>0</v>
      </c>
      <c r="D400" s="72">
        <f t="shared" ref="D400:J400" si="111">SUM(D401:D408)</f>
        <v>3103448.28</v>
      </c>
      <c r="E400" s="72">
        <f t="shared" si="111"/>
        <v>3103448.28</v>
      </c>
      <c r="F400" s="72">
        <f t="shared" si="111"/>
        <v>2745949.22</v>
      </c>
      <c r="G400" s="72">
        <v>2068965.5199999998</v>
      </c>
      <c r="H400" s="72">
        <f t="shared" si="111"/>
        <v>2758620.6933333329</v>
      </c>
      <c r="I400" s="72">
        <f t="shared" si="111"/>
        <v>2841379.314133333</v>
      </c>
      <c r="J400" s="72">
        <f t="shared" si="111"/>
        <v>3105000</v>
      </c>
    </row>
    <row r="401" spans="1:10" ht="18.75" x14ac:dyDescent="0.25">
      <c r="A401" s="66">
        <v>911</v>
      </c>
      <c r="B401" s="68" t="s">
        <v>392</v>
      </c>
      <c r="C401" s="18">
        <v>0</v>
      </c>
      <c r="D401" s="18">
        <v>3103448.28</v>
      </c>
      <c r="E401" s="18">
        <v>3103448.28</v>
      </c>
      <c r="F401" s="18">
        <v>2745949.22</v>
      </c>
      <c r="G401" s="18">
        <v>2068965.5199999998</v>
      </c>
      <c r="H401" s="18">
        <f t="shared" ref="H401:H417" si="112">G401/9*12</f>
        <v>2758620.6933333329</v>
      </c>
      <c r="I401" s="18">
        <f t="shared" ref="I401:J408" si="113">H401*1.03</f>
        <v>2841379.314133333</v>
      </c>
      <c r="J401" s="18">
        <v>3105000</v>
      </c>
    </row>
    <row r="402" spans="1:10" ht="18.75" x14ac:dyDescent="0.25">
      <c r="A402" s="66">
        <v>912</v>
      </c>
      <c r="B402" s="68" t="s">
        <v>393</v>
      </c>
      <c r="C402" s="18">
        <v>0</v>
      </c>
      <c r="D402" s="18">
        <v>0</v>
      </c>
      <c r="E402" s="18">
        <v>0</v>
      </c>
      <c r="F402" s="18">
        <v>0</v>
      </c>
      <c r="G402" s="18">
        <v>0</v>
      </c>
      <c r="H402" s="18">
        <f t="shared" si="112"/>
        <v>0</v>
      </c>
      <c r="I402" s="18">
        <f t="shared" si="113"/>
        <v>0</v>
      </c>
      <c r="J402" s="18">
        <f t="shared" si="113"/>
        <v>0</v>
      </c>
    </row>
    <row r="403" spans="1:10" ht="18.75" x14ac:dyDescent="0.25">
      <c r="A403" s="66">
        <v>913</v>
      </c>
      <c r="B403" s="68" t="s">
        <v>394</v>
      </c>
      <c r="C403" s="18">
        <v>0</v>
      </c>
      <c r="D403" s="18">
        <v>0</v>
      </c>
      <c r="E403" s="18">
        <v>0</v>
      </c>
      <c r="F403" s="18">
        <v>0</v>
      </c>
      <c r="G403" s="18">
        <v>0</v>
      </c>
      <c r="H403" s="18">
        <f t="shared" si="112"/>
        <v>0</v>
      </c>
      <c r="I403" s="18">
        <f t="shared" si="113"/>
        <v>0</v>
      </c>
      <c r="J403" s="18">
        <f t="shared" si="113"/>
        <v>0</v>
      </c>
    </row>
    <row r="404" spans="1:10" ht="18.75" x14ac:dyDescent="0.25">
      <c r="A404" s="66">
        <v>914</v>
      </c>
      <c r="B404" s="68" t="s">
        <v>395</v>
      </c>
      <c r="C404" s="18">
        <v>0</v>
      </c>
      <c r="D404" s="18">
        <v>0</v>
      </c>
      <c r="E404" s="18">
        <v>0</v>
      </c>
      <c r="F404" s="18">
        <v>0</v>
      </c>
      <c r="G404" s="18">
        <v>0</v>
      </c>
      <c r="H404" s="18">
        <f t="shared" si="112"/>
        <v>0</v>
      </c>
      <c r="I404" s="18">
        <f t="shared" si="113"/>
        <v>0</v>
      </c>
      <c r="J404" s="18">
        <f t="shared" si="113"/>
        <v>0</v>
      </c>
    </row>
    <row r="405" spans="1:10" ht="18.75" x14ac:dyDescent="0.25">
      <c r="A405" s="66">
        <v>915</v>
      </c>
      <c r="B405" s="68" t="s">
        <v>396</v>
      </c>
      <c r="C405" s="18">
        <v>0</v>
      </c>
      <c r="D405" s="18">
        <v>0</v>
      </c>
      <c r="E405" s="18">
        <v>0</v>
      </c>
      <c r="F405" s="18">
        <v>0</v>
      </c>
      <c r="G405" s="18">
        <v>0</v>
      </c>
      <c r="H405" s="18">
        <f t="shared" si="112"/>
        <v>0</v>
      </c>
      <c r="I405" s="18">
        <f t="shared" si="113"/>
        <v>0</v>
      </c>
      <c r="J405" s="18">
        <f t="shared" si="113"/>
        <v>0</v>
      </c>
    </row>
    <row r="406" spans="1:10" ht="18.75" x14ac:dyDescent="0.25">
      <c r="A406" s="66">
        <v>916</v>
      </c>
      <c r="B406" s="68" t="s">
        <v>397</v>
      </c>
      <c r="C406" s="18">
        <v>0</v>
      </c>
      <c r="D406" s="18">
        <v>0</v>
      </c>
      <c r="E406" s="18">
        <v>0</v>
      </c>
      <c r="F406" s="18">
        <v>0</v>
      </c>
      <c r="G406" s="18">
        <v>0</v>
      </c>
      <c r="H406" s="18">
        <f t="shared" si="112"/>
        <v>0</v>
      </c>
      <c r="I406" s="18">
        <f t="shared" si="113"/>
        <v>0</v>
      </c>
      <c r="J406" s="18">
        <f t="shared" si="113"/>
        <v>0</v>
      </c>
    </row>
    <row r="407" spans="1:10" ht="18.75" x14ac:dyDescent="0.25">
      <c r="A407" s="66">
        <v>917</v>
      </c>
      <c r="B407" s="68" t="s">
        <v>398</v>
      </c>
      <c r="C407" s="18">
        <v>0</v>
      </c>
      <c r="D407" s="18">
        <v>0</v>
      </c>
      <c r="E407" s="18">
        <v>0</v>
      </c>
      <c r="F407" s="18">
        <v>0</v>
      </c>
      <c r="G407" s="18">
        <v>0</v>
      </c>
      <c r="H407" s="18">
        <f t="shared" si="112"/>
        <v>0</v>
      </c>
      <c r="I407" s="18">
        <f t="shared" si="113"/>
        <v>0</v>
      </c>
      <c r="J407" s="18">
        <f t="shared" si="113"/>
        <v>0</v>
      </c>
    </row>
    <row r="408" spans="1:10" ht="18.75" x14ac:dyDescent="0.25">
      <c r="A408" s="66">
        <v>918</v>
      </c>
      <c r="B408" s="68" t="s">
        <v>399</v>
      </c>
      <c r="C408" s="18">
        <v>0</v>
      </c>
      <c r="D408" s="18">
        <v>0</v>
      </c>
      <c r="E408" s="18">
        <v>0</v>
      </c>
      <c r="F408" s="18">
        <v>0</v>
      </c>
      <c r="G408" s="18">
        <v>0</v>
      </c>
      <c r="H408" s="18">
        <f t="shared" si="112"/>
        <v>0</v>
      </c>
      <c r="I408" s="18">
        <f t="shared" si="113"/>
        <v>0</v>
      </c>
      <c r="J408" s="18">
        <f t="shared" si="113"/>
        <v>0</v>
      </c>
    </row>
    <row r="409" spans="1:10" ht="18.75" x14ac:dyDescent="0.25">
      <c r="A409" s="63">
        <v>9200</v>
      </c>
      <c r="B409" s="64" t="s">
        <v>400</v>
      </c>
      <c r="C409" s="65">
        <f>SUM(C410:C417)</f>
        <v>0</v>
      </c>
      <c r="D409" s="65">
        <f t="shared" ref="D409:J409" si="114">SUM(D410:D417)</f>
        <v>1701200.55</v>
      </c>
      <c r="E409" s="65">
        <f t="shared" si="114"/>
        <v>2103118.37</v>
      </c>
      <c r="F409" s="65">
        <f t="shared" si="114"/>
        <v>2181240.16</v>
      </c>
      <c r="G409" s="65">
        <v>1220438.9300000002</v>
      </c>
      <c r="H409" s="65">
        <f t="shared" si="114"/>
        <v>1627251.906666667</v>
      </c>
      <c r="I409" s="65">
        <f t="shared" si="114"/>
        <v>1676069.4638666671</v>
      </c>
      <c r="J409" s="65">
        <f t="shared" si="114"/>
        <v>1600000</v>
      </c>
    </row>
    <row r="410" spans="1:10" ht="18.75" x14ac:dyDescent="0.25">
      <c r="A410" s="66">
        <v>921</v>
      </c>
      <c r="B410" s="68" t="s">
        <v>401</v>
      </c>
      <c r="C410" s="18">
        <v>0</v>
      </c>
      <c r="D410" s="18">
        <v>1701200.55</v>
      </c>
      <c r="E410" s="18">
        <v>2103118.37</v>
      </c>
      <c r="F410" s="18">
        <v>2181240.16</v>
      </c>
      <c r="G410" s="18">
        <v>1220438.9300000002</v>
      </c>
      <c r="H410" s="18">
        <f t="shared" si="112"/>
        <v>1627251.906666667</v>
      </c>
      <c r="I410" s="18">
        <f t="shared" ref="I410:J417" si="115">H410*1.03</f>
        <v>1676069.4638666671</v>
      </c>
      <c r="J410" s="18">
        <v>1600000</v>
      </c>
    </row>
    <row r="411" spans="1:10" ht="18.75" x14ac:dyDescent="0.25">
      <c r="A411" s="66">
        <v>922</v>
      </c>
      <c r="B411" s="68" t="s">
        <v>402</v>
      </c>
      <c r="C411" s="18">
        <v>0</v>
      </c>
      <c r="D411" s="18">
        <v>0</v>
      </c>
      <c r="E411" s="18">
        <v>0</v>
      </c>
      <c r="F411" s="18">
        <v>0</v>
      </c>
      <c r="G411" s="18">
        <v>0</v>
      </c>
      <c r="H411" s="18">
        <f t="shared" si="112"/>
        <v>0</v>
      </c>
      <c r="I411" s="18">
        <f t="shared" si="115"/>
        <v>0</v>
      </c>
      <c r="J411" s="18">
        <f t="shared" si="115"/>
        <v>0</v>
      </c>
    </row>
    <row r="412" spans="1:10" ht="18.75" x14ac:dyDescent="0.25">
      <c r="A412" s="66">
        <v>923</v>
      </c>
      <c r="B412" s="68" t="s">
        <v>403</v>
      </c>
      <c r="C412" s="18">
        <v>0</v>
      </c>
      <c r="D412" s="18">
        <v>0</v>
      </c>
      <c r="E412" s="18">
        <v>0</v>
      </c>
      <c r="F412" s="18">
        <v>0</v>
      </c>
      <c r="G412" s="18">
        <v>0</v>
      </c>
      <c r="H412" s="18">
        <f t="shared" si="112"/>
        <v>0</v>
      </c>
      <c r="I412" s="18">
        <f t="shared" si="115"/>
        <v>0</v>
      </c>
      <c r="J412" s="18">
        <f t="shared" si="115"/>
        <v>0</v>
      </c>
    </row>
    <row r="413" spans="1:10" ht="18.75" x14ac:dyDescent="0.25">
      <c r="A413" s="66">
        <v>924</v>
      </c>
      <c r="B413" s="68" t="s">
        <v>404</v>
      </c>
      <c r="C413" s="18">
        <v>0</v>
      </c>
      <c r="D413" s="18">
        <v>0</v>
      </c>
      <c r="E413" s="18">
        <v>0</v>
      </c>
      <c r="F413" s="18">
        <v>0</v>
      </c>
      <c r="G413" s="18">
        <v>0</v>
      </c>
      <c r="H413" s="18">
        <f t="shared" si="112"/>
        <v>0</v>
      </c>
      <c r="I413" s="18">
        <f t="shared" si="115"/>
        <v>0</v>
      </c>
      <c r="J413" s="18">
        <f t="shared" si="115"/>
        <v>0</v>
      </c>
    </row>
    <row r="414" spans="1:10" ht="18.75" x14ac:dyDescent="0.25">
      <c r="A414" s="66">
        <v>925</v>
      </c>
      <c r="B414" s="68" t="s">
        <v>405</v>
      </c>
      <c r="C414" s="18">
        <v>0</v>
      </c>
      <c r="D414" s="18">
        <v>0</v>
      </c>
      <c r="E414" s="18">
        <v>0</v>
      </c>
      <c r="F414" s="18">
        <v>0</v>
      </c>
      <c r="G414" s="18">
        <v>0</v>
      </c>
      <c r="H414" s="18">
        <f t="shared" si="112"/>
        <v>0</v>
      </c>
      <c r="I414" s="18">
        <f t="shared" si="115"/>
        <v>0</v>
      </c>
      <c r="J414" s="18">
        <f t="shared" si="115"/>
        <v>0</v>
      </c>
    </row>
    <row r="415" spans="1:10" ht="18.75" x14ac:dyDescent="0.25">
      <c r="A415" s="66">
        <v>926</v>
      </c>
      <c r="B415" s="68" t="s">
        <v>406</v>
      </c>
      <c r="C415" s="18">
        <v>0</v>
      </c>
      <c r="D415" s="18">
        <v>0</v>
      </c>
      <c r="E415" s="18">
        <v>0</v>
      </c>
      <c r="F415" s="18">
        <v>0</v>
      </c>
      <c r="G415" s="18">
        <v>0</v>
      </c>
      <c r="H415" s="18">
        <f t="shared" si="112"/>
        <v>0</v>
      </c>
      <c r="I415" s="18">
        <f t="shared" si="115"/>
        <v>0</v>
      </c>
      <c r="J415" s="18">
        <f t="shared" si="115"/>
        <v>0</v>
      </c>
    </row>
    <row r="416" spans="1:10" ht="18.75" x14ac:dyDescent="0.25">
      <c r="A416" s="66">
        <v>927</v>
      </c>
      <c r="B416" s="68" t="s">
        <v>407</v>
      </c>
      <c r="C416" s="18">
        <v>0</v>
      </c>
      <c r="D416" s="18">
        <v>0</v>
      </c>
      <c r="E416" s="18">
        <v>0</v>
      </c>
      <c r="F416" s="18">
        <v>0</v>
      </c>
      <c r="G416" s="18">
        <v>0</v>
      </c>
      <c r="H416" s="18">
        <f t="shared" si="112"/>
        <v>0</v>
      </c>
      <c r="I416" s="18">
        <f t="shared" si="115"/>
        <v>0</v>
      </c>
      <c r="J416" s="18">
        <f t="shared" si="115"/>
        <v>0</v>
      </c>
    </row>
    <row r="417" spans="1:10" ht="18.75" x14ac:dyDescent="0.25">
      <c r="A417" s="66">
        <v>928</v>
      </c>
      <c r="B417" s="68" t="s">
        <v>408</v>
      </c>
      <c r="C417" s="18">
        <v>0</v>
      </c>
      <c r="D417" s="18">
        <v>0</v>
      </c>
      <c r="E417" s="18">
        <v>0</v>
      </c>
      <c r="F417" s="18">
        <v>0</v>
      </c>
      <c r="G417" s="18">
        <v>0</v>
      </c>
      <c r="H417" s="18">
        <f t="shared" si="112"/>
        <v>0</v>
      </c>
      <c r="I417" s="18">
        <f t="shared" si="115"/>
        <v>0</v>
      </c>
      <c r="J417" s="18">
        <f t="shared" si="115"/>
        <v>0</v>
      </c>
    </row>
    <row r="418" spans="1:10" ht="18.75" x14ac:dyDescent="0.25">
      <c r="A418" s="63">
        <v>9300</v>
      </c>
      <c r="B418" s="64" t="s">
        <v>409</v>
      </c>
      <c r="C418" s="65">
        <f>SUM(C419:C420)</f>
        <v>0</v>
      </c>
      <c r="D418" s="65">
        <f t="shared" ref="D418:J418" si="116">SUM(D419:D420)</f>
        <v>0</v>
      </c>
      <c r="E418" s="65">
        <f t="shared" si="116"/>
        <v>0</v>
      </c>
      <c r="F418" s="65">
        <f t="shared" si="116"/>
        <v>0</v>
      </c>
      <c r="G418" s="65">
        <v>0</v>
      </c>
      <c r="H418" s="65">
        <f t="shared" si="116"/>
        <v>0</v>
      </c>
      <c r="I418" s="65">
        <f t="shared" si="116"/>
        <v>0</v>
      </c>
      <c r="J418" s="65">
        <f t="shared" si="116"/>
        <v>0</v>
      </c>
    </row>
    <row r="419" spans="1:10" ht="18.75" x14ac:dyDescent="0.25">
      <c r="A419" s="66">
        <v>931</v>
      </c>
      <c r="B419" s="68" t="s">
        <v>410</v>
      </c>
      <c r="C419" s="18">
        <v>0</v>
      </c>
      <c r="D419" s="18">
        <v>0</v>
      </c>
      <c r="E419" s="18">
        <v>0</v>
      </c>
      <c r="F419" s="18">
        <v>0</v>
      </c>
      <c r="G419" s="18">
        <v>0</v>
      </c>
      <c r="H419" s="18">
        <v>0</v>
      </c>
      <c r="I419" s="18">
        <f t="shared" ref="I419:J428" si="117">H419*1.04</f>
        <v>0</v>
      </c>
      <c r="J419" s="18">
        <f t="shared" si="117"/>
        <v>0</v>
      </c>
    </row>
    <row r="420" spans="1:10" ht="18.75" x14ac:dyDescent="0.25">
      <c r="A420" s="66">
        <v>932</v>
      </c>
      <c r="B420" s="68" t="s">
        <v>411</v>
      </c>
      <c r="C420" s="18">
        <v>0</v>
      </c>
      <c r="D420" s="18">
        <v>0</v>
      </c>
      <c r="E420" s="18">
        <v>0</v>
      </c>
      <c r="F420" s="18">
        <v>0</v>
      </c>
      <c r="G420" s="18">
        <v>0</v>
      </c>
      <c r="H420" s="18">
        <v>0</v>
      </c>
      <c r="I420" s="18">
        <f t="shared" si="117"/>
        <v>0</v>
      </c>
      <c r="J420" s="18">
        <f t="shared" si="117"/>
        <v>0</v>
      </c>
    </row>
    <row r="421" spans="1:10" ht="18.75" x14ac:dyDescent="0.25">
      <c r="A421" s="63">
        <v>9400</v>
      </c>
      <c r="B421" s="64" t="s">
        <v>412</v>
      </c>
      <c r="C421" s="65">
        <f>SUM(C422:C423)</f>
        <v>0</v>
      </c>
      <c r="D421" s="65">
        <f t="shared" ref="D421:J421" si="118">SUM(D422:D423)</f>
        <v>0</v>
      </c>
      <c r="E421" s="65">
        <f t="shared" si="118"/>
        <v>0</v>
      </c>
      <c r="F421" s="65">
        <f t="shared" si="118"/>
        <v>0</v>
      </c>
      <c r="G421" s="65">
        <v>0</v>
      </c>
      <c r="H421" s="65">
        <f t="shared" si="118"/>
        <v>0</v>
      </c>
      <c r="I421" s="65">
        <f t="shared" si="118"/>
        <v>0</v>
      </c>
      <c r="J421" s="65">
        <f t="shared" si="118"/>
        <v>0</v>
      </c>
    </row>
    <row r="422" spans="1:10" ht="18.75" x14ac:dyDescent="0.25">
      <c r="A422" s="66">
        <v>941</v>
      </c>
      <c r="B422" s="68" t="s">
        <v>413</v>
      </c>
      <c r="C422" s="18">
        <v>0</v>
      </c>
      <c r="D422" s="18">
        <v>0</v>
      </c>
      <c r="E422" s="18">
        <v>0</v>
      </c>
      <c r="F422" s="18">
        <v>0</v>
      </c>
      <c r="G422" s="18">
        <v>0</v>
      </c>
      <c r="H422" s="18">
        <v>0</v>
      </c>
      <c r="I422" s="18">
        <f t="shared" si="117"/>
        <v>0</v>
      </c>
      <c r="J422" s="18">
        <f t="shared" si="117"/>
        <v>0</v>
      </c>
    </row>
    <row r="423" spans="1:10" ht="18.75" x14ac:dyDescent="0.25">
      <c r="A423" s="66">
        <v>942</v>
      </c>
      <c r="B423" s="68" t="s">
        <v>414</v>
      </c>
      <c r="C423" s="18">
        <v>0</v>
      </c>
      <c r="D423" s="18">
        <v>0</v>
      </c>
      <c r="E423" s="18">
        <v>0</v>
      </c>
      <c r="F423" s="18">
        <v>0</v>
      </c>
      <c r="G423" s="18">
        <v>0</v>
      </c>
      <c r="H423" s="18">
        <v>0</v>
      </c>
      <c r="I423" s="18">
        <f t="shared" si="117"/>
        <v>0</v>
      </c>
      <c r="J423" s="18">
        <f t="shared" si="117"/>
        <v>0</v>
      </c>
    </row>
    <row r="424" spans="1:10" ht="18.75" x14ac:dyDescent="0.25">
      <c r="A424" s="63">
        <v>9500</v>
      </c>
      <c r="B424" s="64" t="s">
        <v>415</v>
      </c>
      <c r="C424" s="65">
        <f>C425</f>
        <v>0</v>
      </c>
      <c r="D424" s="65">
        <f t="shared" ref="D424:J424" si="119">D425</f>
        <v>0</v>
      </c>
      <c r="E424" s="65">
        <f t="shared" si="119"/>
        <v>0</v>
      </c>
      <c r="F424" s="65">
        <f t="shared" si="119"/>
        <v>0</v>
      </c>
      <c r="G424" s="65">
        <v>0</v>
      </c>
      <c r="H424" s="65">
        <f t="shared" si="119"/>
        <v>0</v>
      </c>
      <c r="I424" s="65">
        <f t="shared" si="119"/>
        <v>0</v>
      </c>
      <c r="J424" s="65">
        <f t="shared" si="119"/>
        <v>0</v>
      </c>
    </row>
    <row r="425" spans="1:10" ht="18.75" x14ac:dyDescent="0.25">
      <c r="A425" s="66">
        <v>951</v>
      </c>
      <c r="B425" s="68" t="s">
        <v>416</v>
      </c>
      <c r="C425" s="18">
        <v>0</v>
      </c>
      <c r="D425" s="18">
        <v>0</v>
      </c>
      <c r="E425" s="18">
        <v>0</v>
      </c>
      <c r="F425" s="18">
        <v>0</v>
      </c>
      <c r="G425" s="18">
        <v>0</v>
      </c>
      <c r="H425" s="18">
        <v>0</v>
      </c>
      <c r="I425" s="18">
        <f t="shared" si="117"/>
        <v>0</v>
      </c>
      <c r="J425" s="18">
        <f t="shared" si="117"/>
        <v>0</v>
      </c>
    </row>
    <row r="426" spans="1:10" ht="18.75" x14ac:dyDescent="0.25">
      <c r="A426" s="63">
        <v>9600</v>
      </c>
      <c r="B426" s="64" t="s">
        <v>417</v>
      </c>
      <c r="C426" s="65">
        <f>SUM(C427:C428)</f>
        <v>0</v>
      </c>
      <c r="D426" s="65">
        <f t="shared" ref="D426:J426" si="120">SUM(D427:D428)</f>
        <v>0</v>
      </c>
      <c r="E426" s="65">
        <f t="shared" si="120"/>
        <v>0</v>
      </c>
      <c r="F426" s="65">
        <f t="shared" si="120"/>
        <v>0</v>
      </c>
      <c r="G426" s="65">
        <v>0</v>
      </c>
      <c r="H426" s="65">
        <f t="shared" si="120"/>
        <v>0</v>
      </c>
      <c r="I426" s="65">
        <f t="shared" si="120"/>
        <v>0</v>
      </c>
      <c r="J426" s="65">
        <f t="shared" si="120"/>
        <v>0</v>
      </c>
    </row>
    <row r="427" spans="1:10" ht="18.75" x14ac:dyDescent="0.25">
      <c r="A427" s="66">
        <v>961</v>
      </c>
      <c r="B427" s="68" t="s">
        <v>418</v>
      </c>
      <c r="C427" s="18">
        <v>0</v>
      </c>
      <c r="D427" s="18">
        <v>0</v>
      </c>
      <c r="E427" s="18">
        <v>0</v>
      </c>
      <c r="F427" s="18">
        <v>0</v>
      </c>
      <c r="G427" s="18">
        <v>0</v>
      </c>
      <c r="H427" s="18">
        <v>0</v>
      </c>
      <c r="I427" s="18">
        <f t="shared" si="117"/>
        <v>0</v>
      </c>
      <c r="J427" s="18">
        <f t="shared" si="117"/>
        <v>0</v>
      </c>
    </row>
    <row r="428" spans="1:10" ht="18.75" x14ac:dyDescent="0.25">
      <c r="A428" s="66">
        <v>962</v>
      </c>
      <c r="B428" s="68" t="s">
        <v>419</v>
      </c>
      <c r="C428" s="18">
        <v>0</v>
      </c>
      <c r="D428" s="18">
        <v>0</v>
      </c>
      <c r="E428" s="18">
        <v>0</v>
      </c>
      <c r="F428" s="18">
        <v>0</v>
      </c>
      <c r="G428" s="18">
        <v>0</v>
      </c>
      <c r="H428" s="18">
        <v>0</v>
      </c>
      <c r="I428" s="18">
        <f t="shared" si="117"/>
        <v>0</v>
      </c>
      <c r="J428" s="18">
        <f t="shared" si="117"/>
        <v>0</v>
      </c>
    </row>
    <row r="429" spans="1:10" ht="18.75" x14ac:dyDescent="0.25">
      <c r="A429" s="71">
        <v>9900</v>
      </c>
      <c r="B429" s="70" t="s">
        <v>420</v>
      </c>
      <c r="C429" s="72">
        <f>SUM(C430:C430)</f>
        <v>0</v>
      </c>
      <c r="D429" s="72">
        <f>SUM(D430:D430)</f>
        <v>2322507.67</v>
      </c>
      <c r="E429" s="72">
        <f>SUM(E430:E430)</f>
        <v>7288999.0300000003</v>
      </c>
      <c r="F429" s="72">
        <f>SUM(F430:F430)</f>
        <v>8742682.1400000006</v>
      </c>
      <c r="G429" s="72">
        <v>12853792.82</v>
      </c>
      <c r="H429" s="72">
        <f>SUM(H430:H430)</f>
        <v>17138390.426666666</v>
      </c>
      <c r="I429" s="72">
        <f>SUM(I430:I430)</f>
        <v>17652542.139466666</v>
      </c>
      <c r="J429" s="72">
        <f>SUM(J430:J430)</f>
        <v>0</v>
      </c>
    </row>
    <row r="430" spans="1:10" ht="18.75" x14ac:dyDescent="0.25">
      <c r="A430" s="66">
        <v>991</v>
      </c>
      <c r="B430" s="68" t="s">
        <v>421</v>
      </c>
      <c r="C430" s="18"/>
      <c r="D430" s="18">
        <v>2322507.67</v>
      </c>
      <c r="E430" s="18">
        <v>7288999.0300000003</v>
      </c>
      <c r="F430" s="18">
        <v>8742682.1400000006</v>
      </c>
      <c r="G430" s="18">
        <v>12853792.82</v>
      </c>
      <c r="H430" s="18">
        <f t="shared" ref="H430" si="121">G430/9*12</f>
        <v>17138390.426666666</v>
      </c>
      <c r="I430" s="18">
        <f t="shared" ref="I430" si="122">H430*1.03</f>
        <v>17652542.139466666</v>
      </c>
      <c r="J430" s="18">
        <v>0</v>
      </c>
    </row>
    <row r="431" spans="1:10" s="2" customFormat="1" ht="19.5" thickBot="1" x14ac:dyDescent="0.3">
      <c r="A431" s="77"/>
      <c r="B431" s="78" t="s">
        <v>422</v>
      </c>
      <c r="C431" s="79">
        <f>C5+C42+C107+C192+C252+C311+C333+C381+C399</f>
        <v>242130054.74000001</v>
      </c>
      <c r="D431" s="79">
        <f t="shared" ref="D431:J431" si="123">D5+D42+D107+D192+D252+D311+D333+D381+D399</f>
        <v>304089420.18000007</v>
      </c>
      <c r="E431" s="79">
        <f t="shared" si="123"/>
        <v>331589402.97999996</v>
      </c>
      <c r="F431" s="79">
        <f t="shared" si="123"/>
        <v>358706388.25999999</v>
      </c>
      <c r="G431" s="79">
        <v>234180894.65000004</v>
      </c>
      <c r="H431" s="79">
        <f t="shared" si="123"/>
        <v>312241192.86666662</v>
      </c>
      <c r="I431" s="79">
        <f t="shared" si="123"/>
        <v>321797855.96399999</v>
      </c>
      <c r="J431" s="79">
        <f t="shared" si="123"/>
        <v>327787165</v>
      </c>
    </row>
    <row r="434" spans="2:2" ht="15.75" x14ac:dyDescent="0.25">
      <c r="B434" s="81" t="s">
        <v>898</v>
      </c>
    </row>
    <row r="435" spans="2:2" ht="15.75" x14ac:dyDescent="0.25">
      <c r="B435" s="81" t="s">
        <v>896</v>
      </c>
    </row>
    <row r="436" spans="2:2" ht="15.75" x14ac:dyDescent="0.25">
      <c r="B436" s="81" t="s">
        <v>897</v>
      </c>
    </row>
  </sheetData>
  <mergeCells count="5">
    <mergeCell ref="J3:J4"/>
    <mergeCell ref="A1:B1"/>
    <mergeCell ref="A2:B2"/>
    <mergeCell ref="A3:A4"/>
    <mergeCell ref="B3:B4"/>
  </mergeCells>
  <dataValidations count="3">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OrEqual" allowBlank="1" showInputMessage="1" showErrorMessage="1" errorTitle="Valor no valido" error="La información que intenta ingresar es un números negativos o texto, favor de verificarlo." sqref="F313:G320 F322:G329 F229:G231"/>
    <dataValidation operator="greaterThan" allowBlank="1" showInputMessage="1" showErrorMessage="1" errorTitle="Valor no valido" error="La información que intenta ingresar es un números negativos o texto, favor de verificarlo." sqref="F233:G238"/>
  </dataValidations>
  <pageMargins left="0.70866141732283472" right="0.70866141732283472" top="0.56999999999999995" bottom="0.74803149606299213" header="0.31496062992125984" footer="0.31496062992125984"/>
  <pageSetup scale="61" fitToHeight="3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95"/>
  <sheetViews>
    <sheetView zoomScale="85" zoomScaleNormal="85" workbookViewId="0">
      <pane ySplit="3" topLeftCell="A283" activePane="bottomLeft" state="frozen"/>
      <selection pane="bottomLeft" activeCell="M298" sqref="M298"/>
    </sheetView>
  </sheetViews>
  <sheetFormatPr baseColWidth="10" defaultRowHeight="18.75" x14ac:dyDescent="0.3"/>
  <cols>
    <col min="1" max="1" width="15" style="54" customWidth="1"/>
    <col min="2" max="2" width="117.7109375" style="55" customWidth="1"/>
    <col min="3" max="3" width="16.42578125" style="5" hidden="1" customWidth="1"/>
    <col min="4" max="4" width="15.140625" style="5" hidden="1" customWidth="1"/>
    <col min="5" max="5" width="16" style="5" hidden="1" customWidth="1"/>
    <col min="6" max="6" width="14.85546875" style="5" hidden="1" customWidth="1"/>
    <col min="7" max="7" width="17.5703125" style="5" hidden="1" customWidth="1"/>
    <col min="8" max="8" width="15.42578125" style="5" hidden="1" customWidth="1"/>
    <col min="9" max="9" width="18" style="5" hidden="1" customWidth="1"/>
    <col min="10" max="10" width="28.140625" style="5" customWidth="1"/>
    <col min="11" max="11" width="6.28515625" style="6" customWidth="1"/>
    <col min="12" max="12" width="11.7109375" style="6" bestFit="1" customWidth="1"/>
    <col min="13" max="16384" width="11.42578125" style="6"/>
  </cols>
  <sheetData>
    <row r="1" spans="1:10" ht="26.25" x14ac:dyDescent="0.4">
      <c r="A1" s="123" t="s">
        <v>923</v>
      </c>
      <c r="B1" s="124"/>
      <c r="C1" s="124"/>
      <c r="D1" s="117"/>
      <c r="E1" s="117"/>
      <c r="F1" s="117"/>
      <c r="G1" s="117"/>
      <c r="H1" s="117"/>
      <c r="I1" s="117"/>
      <c r="J1" s="118"/>
    </row>
    <row r="2" spans="1:10" x14ac:dyDescent="0.3">
      <c r="A2" s="135" t="s">
        <v>423</v>
      </c>
      <c r="B2" s="137" t="s">
        <v>1</v>
      </c>
      <c r="C2" s="131">
        <v>2015</v>
      </c>
      <c r="D2" s="131">
        <v>2016</v>
      </c>
      <c r="E2" s="131">
        <v>2017</v>
      </c>
      <c r="F2" s="131">
        <v>2018</v>
      </c>
      <c r="G2" s="131" t="s">
        <v>899</v>
      </c>
      <c r="H2" s="131" t="s">
        <v>900</v>
      </c>
      <c r="I2" s="131" t="s">
        <v>901</v>
      </c>
      <c r="J2" s="133" t="s">
        <v>903</v>
      </c>
    </row>
    <row r="3" spans="1:10" x14ac:dyDescent="0.3">
      <c r="A3" s="136"/>
      <c r="B3" s="138"/>
      <c r="C3" s="132"/>
      <c r="D3" s="132"/>
      <c r="E3" s="132"/>
      <c r="F3" s="132"/>
      <c r="G3" s="132"/>
      <c r="H3" s="132"/>
      <c r="I3" s="132"/>
      <c r="J3" s="134"/>
    </row>
    <row r="4" spans="1:10" x14ac:dyDescent="0.3">
      <c r="A4" s="7">
        <v>1</v>
      </c>
      <c r="B4" s="8" t="s">
        <v>424</v>
      </c>
      <c r="C4" s="9">
        <f t="shared" ref="C4:I4" si="0">C5+C14+C25+C26+C27+C28+C29+C42</f>
        <v>24774376.509999998</v>
      </c>
      <c r="D4" s="9">
        <f t="shared" si="0"/>
        <v>32590502.520000003</v>
      </c>
      <c r="E4" s="9">
        <f t="shared" si="0"/>
        <v>41568280.269999996</v>
      </c>
      <c r="F4" s="9">
        <f t="shared" si="0"/>
        <v>39417045.829999998</v>
      </c>
      <c r="G4" s="9">
        <f t="shared" si="0"/>
        <v>31767904.459999997</v>
      </c>
      <c r="H4" s="9">
        <f t="shared" si="0"/>
        <v>42357205.946666658</v>
      </c>
      <c r="I4" s="9">
        <f t="shared" si="0"/>
        <v>44475066.243999995</v>
      </c>
      <c r="J4" s="9">
        <f t="shared" ref="J4" si="1">J5+J14+J25+J26+J27+J28+J29+J42</f>
        <v>43239900</v>
      </c>
    </row>
    <row r="5" spans="1:10" x14ac:dyDescent="0.3">
      <c r="A5" s="10">
        <v>1.1000000000000001</v>
      </c>
      <c r="B5" s="11" t="s">
        <v>425</v>
      </c>
      <c r="C5" s="12">
        <f t="shared" ref="C5:J5" si="2">SUM(C6)</f>
        <v>158400.5</v>
      </c>
      <c r="D5" s="12">
        <f t="shared" si="2"/>
        <v>141786.79999999999</v>
      </c>
      <c r="E5" s="12">
        <f t="shared" si="2"/>
        <v>153754.29999999999</v>
      </c>
      <c r="F5" s="12">
        <f t="shared" si="2"/>
        <v>106070.5</v>
      </c>
      <c r="G5" s="12">
        <f t="shared" si="2"/>
        <v>85647</v>
      </c>
      <c r="H5" s="12">
        <f t="shared" si="2"/>
        <v>114196</v>
      </c>
      <c r="I5" s="12">
        <f t="shared" si="2"/>
        <v>119905.8</v>
      </c>
      <c r="J5" s="12">
        <f t="shared" si="2"/>
        <v>119900</v>
      </c>
    </row>
    <row r="6" spans="1:10" x14ac:dyDescent="0.3">
      <c r="A6" s="13" t="s">
        <v>426</v>
      </c>
      <c r="B6" s="14" t="s">
        <v>427</v>
      </c>
      <c r="C6" s="15">
        <f t="shared" ref="C6:I6" si="3">SUM(C7:C13)</f>
        <v>158400.5</v>
      </c>
      <c r="D6" s="15">
        <f t="shared" si="3"/>
        <v>141786.79999999999</v>
      </c>
      <c r="E6" s="15">
        <f t="shared" si="3"/>
        <v>153754.29999999999</v>
      </c>
      <c r="F6" s="15">
        <f t="shared" si="3"/>
        <v>106070.5</v>
      </c>
      <c r="G6" s="15">
        <f t="shared" si="3"/>
        <v>85647</v>
      </c>
      <c r="H6" s="15">
        <f t="shared" si="3"/>
        <v>114196</v>
      </c>
      <c r="I6" s="15">
        <f t="shared" si="3"/>
        <v>119905.8</v>
      </c>
      <c r="J6" s="15">
        <f t="shared" ref="J6" si="4">SUM(J7:J13)</f>
        <v>119900</v>
      </c>
    </row>
    <row r="7" spans="1:10" x14ac:dyDescent="0.3">
      <c r="A7" s="16" t="s">
        <v>894</v>
      </c>
      <c r="B7" s="17" t="s">
        <v>893</v>
      </c>
      <c r="C7" s="18">
        <v>13450</v>
      </c>
      <c r="D7" s="18">
        <v>400</v>
      </c>
      <c r="E7" s="18">
        <v>0</v>
      </c>
      <c r="F7" s="18">
        <v>0</v>
      </c>
      <c r="G7" s="18">
        <v>0</v>
      </c>
      <c r="H7" s="18">
        <f>G7/9*12</f>
        <v>0</v>
      </c>
      <c r="I7" s="18">
        <f>H7*1.05</f>
        <v>0</v>
      </c>
      <c r="J7" s="18">
        <v>0</v>
      </c>
    </row>
    <row r="8" spans="1:10" ht="37.5" x14ac:dyDescent="0.3">
      <c r="A8" s="19" t="s">
        <v>892</v>
      </c>
      <c r="B8" s="20" t="s">
        <v>891</v>
      </c>
      <c r="C8" s="18">
        <v>0</v>
      </c>
      <c r="D8" s="18"/>
      <c r="E8" s="18">
        <v>686</v>
      </c>
      <c r="F8" s="18">
        <v>0</v>
      </c>
      <c r="G8" s="18">
        <v>0</v>
      </c>
      <c r="H8" s="18">
        <f t="shared" ref="H8:H13" si="5">G8/9*12</f>
        <v>0</v>
      </c>
      <c r="I8" s="18">
        <f t="shared" ref="I8:I13" si="6">H8*1.05</f>
        <v>0</v>
      </c>
      <c r="J8" s="18">
        <v>0</v>
      </c>
    </row>
    <row r="9" spans="1:10" x14ac:dyDescent="0.3">
      <c r="A9" s="19" t="s">
        <v>890</v>
      </c>
      <c r="B9" s="20" t="s">
        <v>889</v>
      </c>
      <c r="C9" s="18">
        <v>53500</v>
      </c>
      <c r="D9" s="18">
        <v>32400</v>
      </c>
      <c r="E9" s="18">
        <v>84550</v>
      </c>
      <c r="F9" s="18">
        <v>27300</v>
      </c>
      <c r="G9" s="18">
        <v>36000</v>
      </c>
      <c r="H9" s="18">
        <f t="shared" si="5"/>
        <v>48000</v>
      </c>
      <c r="I9" s="18">
        <f t="shared" si="6"/>
        <v>50400</v>
      </c>
      <c r="J9" s="18">
        <v>50400</v>
      </c>
    </row>
    <row r="10" spans="1:10" x14ac:dyDescent="0.3">
      <c r="A10" s="19" t="s">
        <v>888</v>
      </c>
      <c r="B10" s="20" t="s">
        <v>887</v>
      </c>
      <c r="C10" s="18">
        <v>0</v>
      </c>
      <c r="D10" s="18">
        <v>0</v>
      </c>
      <c r="E10" s="18">
        <v>0</v>
      </c>
      <c r="F10" s="18">
        <v>0</v>
      </c>
      <c r="G10" s="18">
        <v>0</v>
      </c>
      <c r="H10" s="18">
        <f t="shared" si="5"/>
        <v>0</v>
      </c>
      <c r="I10" s="18">
        <f t="shared" si="6"/>
        <v>0</v>
      </c>
      <c r="J10" s="18">
        <v>0</v>
      </c>
    </row>
    <row r="11" spans="1:10" x14ac:dyDescent="0.3">
      <c r="A11" s="19" t="s">
        <v>886</v>
      </c>
      <c r="B11" s="20" t="s">
        <v>885</v>
      </c>
      <c r="C11" s="18">
        <v>2160</v>
      </c>
      <c r="D11" s="18">
        <v>3033.4</v>
      </c>
      <c r="E11" s="18">
        <v>1508</v>
      </c>
      <c r="F11" s="18">
        <v>0</v>
      </c>
      <c r="G11" s="18">
        <v>0</v>
      </c>
      <c r="H11" s="18">
        <f t="shared" si="5"/>
        <v>0</v>
      </c>
      <c r="I11" s="18">
        <f t="shared" si="6"/>
        <v>0</v>
      </c>
      <c r="J11" s="18">
        <v>0</v>
      </c>
    </row>
    <row r="12" spans="1:10" x14ac:dyDescent="0.3">
      <c r="A12" s="19" t="s">
        <v>884</v>
      </c>
      <c r="B12" s="20" t="s">
        <v>883</v>
      </c>
      <c r="C12" s="18">
        <v>0</v>
      </c>
      <c r="D12" s="18">
        <v>0</v>
      </c>
      <c r="E12" s="18">
        <v>0</v>
      </c>
      <c r="F12" s="18">
        <v>0</v>
      </c>
      <c r="G12" s="18">
        <v>0</v>
      </c>
      <c r="H12" s="18">
        <f t="shared" si="5"/>
        <v>0</v>
      </c>
      <c r="I12" s="18">
        <f t="shared" si="6"/>
        <v>0</v>
      </c>
      <c r="J12" s="18">
        <v>0</v>
      </c>
    </row>
    <row r="13" spans="1:10" x14ac:dyDescent="0.3">
      <c r="A13" s="21" t="s">
        <v>882</v>
      </c>
      <c r="B13" s="22" t="s">
        <v>881</v>
      </c>
      <c r="C13" s="18">
        <v>89290.5</v>
      </c>
      <c r="D13" s="18">
        <v>105953.4</v>
      </c>
      <c r="E13" s="18">
        <v>67010.3</v>
      </c>
      <c r="F13" s="18">
        <v>78770.5</v>
      </c>
      <c r="G13" s="18">
        <v>49647</v>
      </c>
      <c r="H13" s="18">
        <f t="shared" si="5"/>
        <v>66196</v>
      </c>
      <c r="I13" s="18">
        <f t="shared" si="6"/>
        <v>69505.8</v>
      </c>
      <c r="J13" s="18">
        <v>69500</v>
      </c>
    </row>
    <row r="14" spans="1:10" x14ac:dyDescent="0.3">
      <c r="A14" s="23">
        <v>1.2</v>
      </c>
      <c r="B14" s="24" t="s">
        <v>428</v>
      </c>
      <c r="C14" s="25">
        <f t="shared" ref="C14:I14" si="7">C15+C18+C21</f>
        <v>24062291.079999998</v>
      </c>
      <c r="D14" s="25">
        <f t="shared" si="7"/>
        <v>31688580.630000003</v>
      </c>
      <c r="E14" s="25">
        <f t="shared" si="7"/>
        <v>40725620.829999998</v>
      </c>
      <c r="F14" s="25">
        <f t="shared" si="7"/>
        <v>38408978.039999999</v>
      </c>
      <c r="G14" s="25">
        <f t="shared" si="7"/>
        <v>31024819.669999998</v>
      </c>
      <c r="H14" s="25">
        <f t="shared" si="7"/>
        <v>41366426.226666659</v>
      </c>
      <c r="I14" s="25">
        <f t="shared" si="7"/>
        <v>43434747.537999995</v>
      </c>
      <c r="J14" s="25">
        <f t="shared" ref="J14" si="8">J15+J18+J21</f>
        <v>42200000</v>
      </c>
    </row>
    <row r="15" spans="1:10" x14ac:dyDescent="0.3">
      <c r="A15" s="26" t="s">
        <v>429</v>
      </c>
      <c r="B15" s="27" t="s">
        <v>430</v>
      </c>
      <c r="C15" s="28">
        <f t="shared" ref="C15:I15" si="9">SUM(C16:C17)</f>
        <v>11455833.26</v>
      </c>
      <c r="D15" s="28">
        <f t="shared" si="9"/>
        <v>13109379.449999999</v>
      </c>
      <c r="E15" s="28">
        <f t="shared" si="9"/>
        <v>12920649.34</v>
      </c>
      <c r="F15" s="28">
        <f t="shared" si="9"/>
        <v>13869544.9</v>
      </c>
      <c r="G15" s="28">
        <f t="shared" si="9"/>
        <v>15794039.159999998</v>
      </c>
      <c r="H15" s="28">
        <f t="shared" si="9"/>
        <v>21058718.879999999</v>
      </c>
      <c r="I15" s="28">
        <f t="shared" si="9"/>
        <v>22111654.823999997</v>
      </c>
      <c r="J15" s="28">
        <f t="shared" ref="J15" si="10">SUM(J16:J17)</f>
        <v>27000000</v>
      </c>
    </row>
    <row r="16" spans="1:10" x14ac:dyDescent="0.3">
      <c r="A16" s="19" t="s">
        <v>880</v>
      </c>
      <c r="B16" s="20" t="s">
        <v>879</v>
      </c>
      <c r="C16" s="18">
        <v>3413159.8</v>
      </c>
      <c r="D16" s="18">
        <v>4224722.95</v>
      </c>
      <c r="E16" s="18">
        <v>3849399.88</v>
      </c>
      <c r="F16" s="18">
        <v>721421.35</v>
      </c>
      <c r="G16" s="18">
        <v>1200327.8500000001</v>
      </c>
      <c r="H16" s="18">
        <f>G16/9*12</f>
        <v>1600437.1333333333</v>
      </c>
      <c r="I16" s="18">
        <f>H16*1.05</f>
        <v>1680458.99</v>
      </c>
      <c r="J16" s="18">
        <v>1680459</v>
      </c>
    </row>
    <row r="17" spans="1:10" x14ac:dyDescent="0.3">
      <c r="A17" s="19" t="s">
        <v>878</v>
      </c>
      <c r="B17" s="20" t="s">
        <v>877</v>
      </c>
      <c r="C17" s="18">
        <v>8042673.46</v>
      </c>
      <c r="D17" s="18">
        <v>8884656.5</v>
      </c>
      <c r="E17" s="18">
        <v>9071249.4600000009</v>
      </c>
      <c r="F17" s="18">
        <v>13148123.550000001</v>
      </c>
      <c r="G17" s="18">
        <v>14593711.309999999</v>
      </c>
      <c r="H17" s="18">
        <f>G17/9*12</f>
        <v>19458281.746666666</v>
      </c>
      <c r="I17" s="18">
        <f>H17*1.05</f>
        <v>20431195.833999999</v>
      </c>
      <c r="J17" s="18">
        <v>25319541</v>
      </c>
    </row>
    <row r="18" spans="1:10" x14ac:dyDescent="0.3">
      <c r="A18" s="26" t="s">
        <v>431</v>
      </c>
      <c r="B18" s="27" t="s">
        <v>432</v>
      </c>
      <c r="C18" s="28">
        <f t="shared" ref="C18:I18" si="11">SUM(C19:C20)</f>
        <v>11120072.01</v>
      </c>
      <c r="D18" s="28">
        <f t="shared" si="11"/>
        <v>15991978.220000001</v>
      </c>
      <c r="E18" s="28">
        <f t="shared" si="11"/>
        <v>12261720.32</v>
      </c>
      <c r="F18" s="28">
        <f t="shared" si="11"/>
        <v>13500169.6</v>
      </c>
      <c r="G18" s="28">
        <f t="shared" si="11"/>
        <v>9089141.4899999984</v>
      </c>
      <c r="H18" s="28">
        <f t="shared" si="11"/>
        <v>12118855.319999998</v>
      </c>
      <c r="I18" s="28">
        <f t="shared" si="11"/>
        <v>12724798.085999999</v>
      </c>
      <c r="J18" s="28">
        <f t="shared" ref="J18" si="12">SUM(J19:J20)</f>
        <v>12500000</v>
      </c>
    </row>
    <row r="19" spans="1:10" x14ac:dyDescent="0.3">
      <c r="A19" s="19" t="s">
        <v>876</v>
      </c>
      <c r="B19" s="20" t="s">
        <v>875</v>
      </c>
      <c r="C19" s="18">
        <v>11120072.01</v>
      </c>
      <c r="D19" s="18">
        <v>15991798.220000001</v>
      </c>
      <c r="E19" s="18">
        <v>12261720.32</v>
      </c>
      <c r="F19" s="18">
        <v>13500169.6</v>
      </c>
      <c r="G19" s="18">
        <v>9089141.4899999984</v>
      </c>
      <c r="H19" s="18">
        <f>G19/9*12</f>
        <v>12118855.319999998</v>
      </c>
      <c r="I19" s="18">
        <f>H19*1.05</f>
        <v>12724798.085999999</v>
      </c>
      <c r="J19" s="18">
        <v>12500000</v>
      </c>
    </row>
    <row r="20" spans="1:10" x14ac:dyDescent="0.3">
      <c r="A20" s="19" t="s">
        <v>874</v>
      </c>
      <c r="B20" s="20" t="s">
        <v>873</v>
      </c>
      <c r="C20" s="18">
        <v>0</v>
      </c>
      <c r="D20" s="18">
        <v>180</v>
      </c>
      <c r="E20" s="18">
        <v>0</v>
      </c>
      <c r="F20" s="18">
        <v>0</v>
      </c>
      <c r="G20" s="18">
        <v>0</v>
      </c>
      <c r="H20" s="18">
        <f>G20/9*12</f>
        <v>0</v>
      </c>
      <c r="I20" s="18">
        <f>H20*1.05</f>
        <v>0</v>
      </c>
      <c r="J20" s="18">
        <v>0</v>
      </c>
    </row>
    <row r="21" spans="1:10" x14ac:dyDescent="0.3">
      <c r="A21" s="26" t="s">
        <v>433</v>
      </c>
      <c r="B21" s="27" t="s">
        <v>434</v>
      </c>
      <c r="C21" s="28">
        <f t="shared" ref="C21:I21" si="13">SUM(C22:C24)</f>
        <v>1486385.81</v>
      </c>
      <c r="D21" s="28">
        <f t="shared" si="13"/>
        <v>2587222.96</v>
      </c>
      <c r="E21" s="28">
        <f t="shared" si="13"/>
        <v>15543251.17</v>
      </c>
      <c r="F21" s="28">
        <f t="shared" si="13"/>
        <v>11039263.539999999</v>
      </c>
      <c r="G21" s="28">
        <f t="shared" si="13"/>
        <v>6141639.0200000005</v>
      </c>
      <c r="H21" s="28">
        <f t="shared" si="13"/>
        <v>8188852.0266666673</v>
      </c>
      <c r="I21" s="28">
        <f t="shared" si="13"/>
        <v>8598294.6280000005</v>
      </c>
      <c r="J21" s="28">
        <f t="shared" ref="J21" si="14">SUM(J22:J24)</f>
        <v>2700000</v>
      </c>
    </row>
    <row r="22" spans="1:10" x14ac:dyDescent="0.3">
      <c r="A22" s="19" t="s">
        <v>872</v>
      </c>
      <c r="B22" s="20" t="s">
        <v>871</v>
      </c>
      <c r="C22" s="18">
        <v>1486385.81</v>
      </c>
      <c r="D22" s="18">
        <v>2587222.96</v>
      </c>
      <c r="E22" s="18">
        <v>15543251.17</v>
      </c>
      <c r="F22" s="18">
        <v>11039263.539999999</v>
      </c>
      <c r="G22" s="18">
        <v>6141639.0200000005</v>
      </c>
      <c r="H22" s="18">
        <f>G22/9*12</f>
        <v>8188852.0266666673</v>
      </c>
      <c r="I22" s="18">
        <f>H22*1.05</f>
        <v>8598294.6280000005</v>
      </c>
      <c r="J22" s="18">
        <v>2700000</v>
      </c>
    </row>
    <row r="23" spans="1:10" x14ac:dyDescent="0.3">
      <c r="A23" s="19" t="s">
        <v>870</v>
      </c>
      <c r="B23" s="20" t="s">
        <v>869</v>
      </c>
      <c r="C23" s="18">
        <v>0</v>
      </c>
      <c r="D23" s="18">
        <v>0</v>
      </c>
      <c r="E23" s="18">
        <v>0</v>
      </c>
      <c r="F23" s="18">
        <v>0</v>
      </c>
      <c r="G23" s="18">
        <v>0</v>
      </c>
      <c r="H23" s="18">
        <f t="shared" ref="H23:H24" si="15">G23/9*12</f>
        <v>0</v>
      </c>
      <c r="I23" s="18">
        <f t="shared" ref="I23:I24" si="16">H23*1.05</f>
        <v>0</v>
      </c>
      <c r="J23" s="18">
        <v>0</v>
      </c>
    </row>
    <row r="24" spans="1:10" x14ac:dyDescent="0.3">
      <c r="A24" s="19" t="s">
        <v>868</v>
      </c>
      <c r="B24" s="20" t="s">
        <v>867</v>
      </c>
      <c r="C24" s="18">
        <v>0</v>
      </c>
      <c r="D24" s="18">
        <v>0</v>
      </c>
      <c r="E24" s="18">
        <v>0</v>
      </c>
      <c r="F24" s="18">
        <v>0</v>
      </c>
      <c r="G24" s="18">
        <v>0</v>
      </c>
      <c r="H24" s="18">
        <f t="shared" si="15"/>
        <v>0</v>
      </c>
      <c r="I24" s="18">
        <f t="shared" si="16"/>
        <v>0</v>
      </c>
      <c r="J24" s="18">
        <v>0</v>
      </c>
    </row>
    <row r="25" spans="1:10" x14ac:dyDescent="0.3">
      <c r="A25" s="10">
        <v>1.3</v>
      </c>
      <c r="B25" s="11" t="s">
        <v>435</v>
      </c>
      <c r="C25" s="12">
        <v>0</v>
      </c>
      <c r="D25" s="12">
        <v>0</v>
      </c>
      <c r="E25" s="12">
        <v>0</v>
      </c>
      <c r="F25" s="12">
        <v>0</v>
      </c>
      <c r="G25" s="12">
        <v>0</v>
      </c>
      <c r="H25" s="12">
        <v>0</v>
      </c>
      <c r="I25" s="12">
        <v>0</v>
      </c>
      <c r="J25" s="12">
        <v>0</v>
      </c>
    </row>
    <row r="26" spans="1:10" x14ac:dyDescent="0.3">
      <c r="A26" s="10">
        <v>1.4</v>
      </c>
      <c r="B26" s="11" t="s">
        <v>436</v>
      </c>
      <c r="C26" s="12">
        <v>0</v>
      </c>
      <c r="D26" s="12">
        <v>0</v>
      </c>
      <c r="E26" s="12">
        <v>0</v>
      </c>
      <c r="F26" s="12">
        <v>0</v>
      </c>
      <c r="G26" s="12">
        <v>0</v>
      </c>
      <c r="H26" s="12">
        <v>0</v>
      </c>
      <c r="I26" s="12">
        <v>0</v>
      </c>
      <c r="J26" s="12">
        <v>0</v>
      </c>
    </row>
    <row r="27" spans="1:10" x14ac:dyDescent="0.3">
      <c r="A27" s="10">
        <v>1.5</v>
      </c>
      <c r="B27" s="11" t="s">
        <v>437</v>
      </c>
      <c r="C27" s="12">
        <v>0</v>
      </c>
      <c r="D27" s="12">
        <v>0</v>
      </c>
      <c r="E27" s="12">
        <v>0</v>
      </c>
      <c r="F27" s="12">
        <v>0</v>
      </c>
      <c r="G27" s="12">
        <v>0</v>
      </c>
      <c r="H27" s="12">
        <v>0</v>
      </c>
      <c r="I27" s="12">
        <v>0</v>
      </c>
      <c r="J27" s="12">
        <v>0</v>
      </c>
    </row>
    <row r="28" spans="1:10" x14ac:dyDescent="0.3">
      <c r="A28" s="10">
        <v>1.6</v>
      </c>
      <c r="B28" s="11" t="s">
        <v>438</v>
      </c>
      <c r="C28" s="12">
        <v>0</v>
      </c>
      <c r="D28" s="12">
        <v>0</v>
      </c>
      <c r="E28" s="12">
        <v>0</v>
      </c>
      <c r="F28" s="12">
        <v>0</v>
      </c>
      <c r="G28" s="12">
        <v>0</v>
      </c>
      <c r="H28" s="12">
        <v>0</v>
      </c>
      <c r="I28" s="12">
        <v>0</v>
      </c>
      <c r="J28" s="12">
        <v>0</v>
      </c>
    </row>
    <row r="29" spans="1:10" x14ac:dyDescent="0.3">
      <c r="A29" s="10">
        <v>1.7</v>
      </c>
      <c r="B29" s="29" t="s">
        <v>439</v>
      </c>
      <c r="C29" s="12">
        <f t="shared" ref="C29:I29" si="17">C30+C32+C34+C36</f>
        <v>553684.93000000005</v>
      </c>
      <c r="D29" s="12">
        <f t="shared" si="17"/>
        <v>760135.09</v>
      </c>
      <c r="E29" s="12">
        <f t="shared" si="17"/>
        <v>688905.14</v>
      </c>
      <c r="F29" s="12">
        <f t="shared" si="17"/>
        <v>901997.29</v>
      </c>
      <c r="G29" s="12">
        <f t="shared" si="17"/>
        <v>657437.79</v>
      </c>
      <c r="H29" s="12">
        <f t="shared" si="17"/>
        <v>876583.71999999986</v>
      </c>
      <c r="I29" s="12">
        <f t="shared" si="17"/>
        <v>920412.90599999996</v>
      </c>
      <c r="J29" s="12">
        <f t="shared" ref="J29" si="18">J30+J32+J34+J36</f>
        <v>920000</v>
      </c>
    </row>
    <row r="30" spans="1:10" x14ac:dyDescent="0.3">
      <c r="A30" s="26" t="s">
        <v>440</v>
      </c>
      <c r="B30" s="27" t="s">
        <v>441</v>
      </c>
      <c r="C30" s="28">
        <f t="shared" ref="C30:J30" si="19">SUM(C31)</f>
        <v>375835.96</v>
      </c>
      <c r="D30" s="28">
        <f t="shared" si="19"/>
        <v>420260.91</v>
      </c>
      <c r="E30" s="28">
        <f t="shared" si="19"/>
        <v>365997.94</v>
      </c>
      <c r="F30" s="28">
        <f t="shared" si="19"/>
        <v>568658.30000000005</v>
      </c>
      <c r="G30" s="28">
        <f t="shared" si="19"/>
        <v>348781.55</v>
      </c>
      <c r="H30" s="28">
        <f t="shared" si="19"/>
        <v>465042.06666666665</v>
      </c>
      <c r="I30" s="28">
        <f t="shared" si="19"/>
        <v>488294.17</v>
      </c>
      <c r="J30" s="28">
        <f t="shared" si="19"/>
        <v>488000</v>
      </c>
    </row>
    <row r="31" spans="1:10" x14ac:dyDescent="0.3">
      <c r="A31" s="19" t="s">
        <v>866</v>
      </c>
      <c r="B31" s="20" t="s">
        <v>679</v>
      </c>
      <c r="C31" s="18">
        <v>375835.96</v>
      </c>
      <c r="D31" s="18">
        <v>420260.91</v>
      </c>
      <c r="E31" s="18">
        <v>365997.94</v>
      </c>
      <c r="F31" s="18">
        <v>568658.30000000005</v>
      </c>
      <c r="G31" s="18">
        <v>348781.55</v>
      </c>
      <c r="H31" s="18">
        <f>G31/9*12</f>
        <v>465042.06666666665</v>
      </c>
      <c r="I31" s="18">
        <f>H31*1.05</f>
        <v>488294.17</v>
      </c>
      <c r="J31" s="18">
        <v>488000</v>
      </c>
    </row>
    <row r="32" spans="1:10" x14ac:dyDescent="0.3">
      <c r="A32" s="26" t="s">
        <v>442</v>
      </c>
      <c r="B32" s="30" t="s">
        <v>443</v>
      </c>
      <c r="C32" s="31">
        <f t="shared" ref="C32:J32" si="20">SUM(C33)</f>
        <v>131266.22</v>
      </c>
      <c r="D32" s="31">
        <f t="shared" si="20"/>
        <v>214667.15</v>
      </c>
      <c r="E32" s="31">
        <f t="shared" si="20"/>
        <v>238007.8</v>
      </c>
      <c r="F32" s="31">
        <f t="shared" si="20"/>
        <v>273409.39</v>
      </c>
      <c r="G32" s="31">
        <f t="shared" si="20"/>
        <v>237790.71999999997</v>
      </c>
      <c r="H32" s="31">
        <f t="shared" si="20"/>
        <v>317054.29333333328</v>
      </c>
      <c r="I32" s="31">
        <f t="shared" si="20"/>
        <v>332907.00799999997</v>
      </c>
      <c r="J32" s="31">
        <f t="shared" si="20"/>
        <v>333000</v>
      </c>
    </row>
    <row r="33" spans="1:10" x14ac:dyDescent="0.3">
      <c r="A33" s="19" t="s">
        <v>865</v>
      </c>
      <c r="B33" s="20" t="s">
        <v>620</v>
      </c>
      <c r="C33" s="18">
        <v>131266.22</v>
      </c>
      <c r="D33" s="18">
        <v>214667.15</v>
      </c>
      <c r="E33" s="18">
        <v>238007.8</v>
      </c>
      <c r="F33" s="18">
        <v>273409.39</v>
      </c>
      <c r="G33" s="18">
        <v>237790.71999999997</v>
      </c>
      <c r="H33" s="18">
        <f>G33/9*12</f>
        <v>317054.29333333328</v>
      </c>
      <c r="I33" s="18">
        <f>H33*1.05</f>
        <v>332907.00799999997</v>
      </c>
      <c r="J33" s="18">
        <v>333000</v>
      </c>
    </row>
    <row r="34" spans="1:10" x14ac:dyDescent="0.3">
      <c r="A34" s="26" t="s">
        <v>444</v>
      </c>
      <c r="B34" s="27" t="s">
        <v>445</v>
      </c>
      <c r="C34" s="28">
        <f t="shared" ref="C34:J34" si="21">SUM(C35)</f>
        <v>0</v>
      </c>
      <c r="D34" s="28">
        <f t="shared" si="21"/>
        <v>0</v>
      </c>
      <c r="E34" s="28">
        <f t="shared" si="21"/>
        <v>0</v>
      </c>
      <c r="F34" s="28">
        <f t="shared" si="21"/>
        <v>0</v>
      </c>
      <c r="G34" s="28">
        <f t="shared" si="21"/>
        <v>0</v>
      </c>
      <c r="H34" s="28">
        <f t="shared" si="21"/>
        <v>0</v>
      </c>
      <c r="I34" s="28">
        <f t="shared" si="21"/>
        <v>0</v>
      </c>
      <c r="J34" s="28">
        <f t="shared" si="21"/>
        <v>0</v>
      </c>
    </row>
    <row r="35" spans="1:10" x14ac:dyDescent="0.3">
      <c r="A35" s="19" t="s">
        <v>864</v>
      </c>
      <c r="B35" s="20" t="s">
        <v>676</v>
      </c>
      <c r="C35" s="18">
        <v>0</v>
      </c>
      <c r="D35" s="18">
        <v>0</v>
      </c>
      <c r="E35" s="18">
        <v>0</v>
      </c>
      <c r="F35" s="18">
        <v>0</v>
      </c>
      <c r="G35" s="18">
        <v>0</v>
      </c>
      <c r="H35" s="18">
        <f>G35/9*12</f>
        <v>0</v>
      </c>
      <c r="I35" s="18">
        <f>H35*1.05</f>
        <v>0</v>
      </c>
      <c r="J35" s="18">
        <f>I35*1.05</f>
        <v>0</v>
      </c>
    </row>
    <row r="36" spans="1:10" x14ac:dyDescent="0.3">
      <c r="A36" s="26" t="s">
        <v>446</v>
      </c>
      <c r="B36" s="27" t="s">
        <v>447</v>
      </c>
      <c r="C36" s="28">
        <f t="shared" ref="C36:I36" si="22">SUM(C37:C39)</f>
        <v>46582.75</v>
      </c>
      <c r="D36" s="28">
        <f t="shared" si="22"/>
        <v>125207.03</v>
      </c>
      <c r="E36" s="28">
        <f t="shared" si="22"/>
        <v>84899.4</v>
      </c>
      <c r="F36" s="28">
        <f t="shared" si="22"/>
        <v>59929.599999999999</v>
      </c>
      <c r="G36" s="28">
        <f t="shared" si="22"/>
        <v>70865.52</v>
      </c>
      <c r="H36" s="28">
        <f t="shared" si="22"/>
        <v>94487.360000000001</v>
      </c>
      <c r="I36" s="28">
        <f t="shared" si="22"/>
        <v>99211.728000000003</v>
      </c>
      <c r="J36" s="28">
        <f t="shared" ref="J36" si="23">SUM(J37:J39)</f>
        <v>99000</v>
      </c>
    </row>
    <row r="37" spans="1:10" x14ac:dyDescent="0.3">
      <c r="A37" s="19" t="s">
        <v>863</v>
      </c>
      <c r="B37" s="20" t="s">
        <v>674</v>
      </c>
      <c r="C37" s="18">
        <v>46582.75</v>
      </c>
      <c r="D37" s="18">
        <v>125207.03</v>
      </c>
      <c r="E37" s="18">
        <v>84899.4</v>
      </c>
      <c r="F37" s="18">
        <v>59929.599999999999</v>
      </c>
      <c r="G37" s="18">
        <v>70865.52</v>
      </c>
      <c r="H37" s="18">
        <f>G37/9*12</f>
        <v>94487.360000000001</v>
      </c>
      <c r="I37" s="18">
        <f>H37*1.05</f>
        <v>99211.728000000003</v>
      </c>
      <c r="J37" s="18">
        <v>99000</v>
      </c>
    </row>
    <row r="38" spans="1:10" x14ac:dyDescent="0.3">
      <c r="A38" s="19" t="s">
        <v>862</v>
      </c>
      <c r="B38" s="20" t="s">
        <v>672</v>
      </c>
      <c r="C38" s="18">
        <v>0</v>
      </c>
      <c r="D38" s="18">
        <v>0</v>
      </c>
      <c r="E38" s="18">
        <v>0</v>
      </c>
      <c r="F38" s="18">
        <v>0</v>
      </c>
      <c r="G38" s="18">
        <v>0</v>
      </c>
      <c r="H38" s="18">
        <f t="shared" ref="H38:H39" si="24">G38/9*12</f>
        <v>0</v>
      </c>
      <c r="I38" s="18">
        <f t="shared" ref="I38:I39" si="25">H38*1.05</f>
        <v>0</v>
      </c>
      <c r="J38" s="18">
        <v>0</v>
      </c>
    </row>
    <row r="39" spans="1:10" x14ac:dyDescent="0.3">
      <c r="A39" s="19" t="s">
        <v>861</v>
      </c>
      <c r="B39" s="20" t="s">
        <v>670</v>
      </c>
      <c r="C39" s="18">
        <v>0</v>
      </c>
      <c r="D39" s="18">
        <v>0</v>
      </c>
      <c r="E39" s="18">
        <v>0</v>
      </c>
      <c r="F39" s="18">
        <v>0</v>
      </c>
      <c r="G39" s="18">
        <v>0</v>
      </c>
      <c r="H39" s="18">
        <f t="shared" si="24"/>
        <v>0</v>
      </c>
      <c r="I39" s="18">
        <f t="shared" si="25"/>
        <v>0</v>
      </c>
      <c r="J39" s="18">
        <v>0</v>
      </c>
    </row>
    <row r="40" spans="1:10" x14ac:dyDescent="0.3">
      <c r="A40" s="26" t="s">
        <v>448</v>
      </c>
      <c r="B40" s="27" t="s">
        <v>449</v>
      </c>
      <c r="C40" s="28">
        <f t="shared" ref="C40:J40" si="26">SUM(C41)</f>
        <v>0</v>
      </c>
      <c r="D40" s="28">
        <f t="shared" si="26"/>
        <v>0</v>
      </c>
      <c r="E40" s="28">
        <f t="shared" si="26"/>
        <v>0</v>
      </c>
      <c r="F40" s="28">
        <f t="shared" si="26"/>
        <v>0</v>
      </c>
      <c r="G40" s="28">
        <f t="shared" si="26"/>
        <v>0</v>
      </c>
      <c r="H40" s="28">
        <f t="shared" si="26"/>
        <v>0</v>
      </c>
      <c r="I40" s="28">
        <f t="shared" si="26"/>
        <v>0</v>
      </c>
      <c r="J40" s="28">
        <f t="shared" si="26"/>
        <v>0</v>
      </c>
    </row>
    <row r="41" spans="1:10" x14ac:dyDescent="0.3">
      <c r="A41" s="19" t="s">
        <v>860</v>
      </c>
      <c r="B41" s="20" t="s">
        <v>604</v>
      </c>
      <c r="C41" s="18">
        <v>0</v>
      </c>
      <c r="D41" s="18">
        <v>0</v>
      </c>
      <c r="E41" s="18">
        <v>0</v>
      </c>
      <c r="F41" s="18">
        <v>0</v>
      </c>
      <c r="G41" s="18">
        <v>0</v>
      </c>
      <c r="H41" s="18">
        <f>G41/9*12</f>
        <v>0</v>
      </c>
      <c r="I41" s="18">
        <f>H41*1.05</f>
        <v>0</v>
      </c>
      <c r="J41" s="18">
        <f>I41*1.05</f>
        <v>0</v>
      </c>
    </row>
    <row r="42" spans="1:10" x14ac:dyDescent="0.3">
      <c r="A42" s="10">
        <v>1.8</v>
      </c>
      <c r="B42" s="11" t="s">
        <v>450</v>
      </c>
      <c r="C42" s="12">
        <f t="shared" ref="C42:J42" si="27">C43</f>
        <v>0</v>
      </c>
      <c r="D42" s="12">
        <f t="shared" si="27"/>
        <v>0</v>
      </c>
      <c r="E42" s="12">
        <f t="shared" si="27"/>
        <v>0</v>
      </c>
      <c r="F42" s="12">
        <f t="shared" si="27"/>
        <v>0</v>
      </c>
      <c r="G42" s="12">
        <f t="shared" si="27"/>
        <v>0</v>
      </c>
      <c r="H42" s="12">
        <f t="shared" si="27"/>
        <v>0</v>
      </c>
      <c r="I42" s="12">
        <f t="shared" si="27"/>
        <v>0</v>
      </c>
      <c r="J42" s="12">
        <f t="shared" si="27"/>
        <v>0</v>
      </c>
    </row>
    <row r="43" spans="1:10" x14ac:dyDescent="0.3">
      <c r="A43" s="26" t="s">
        <v>859</v>
      </c>
      <c r="B43" s="27" t="s">
        <v>857</v>
      </c>
      <c r="C43" s="28">
        <f t="shared" ref="C43:F43" si="28">SUM(C44:C45)</f>
        <v>0</v>
      </c>
      <c r="D43" s="28">
        <f t="shared" si="28"/>
        <v>0</v>
      </c>
      <c r="E43" s="28">
        <f t="shared" si="28"/>
        <v>0</v>
      </c>
      <c r="F43" s="28">
        <f t="shared" si="28"/>
        <v>0</v>
      </c>
      <c r="G43" s="28">
        <f t="shared" ref="G43:H43" si="29">SUM(G44:G45)</f>
        <v>0</v>
      </c>
      <c r="H43" s="28">
        <f t="shared" si="29"/>
        <v>0</v>
      </c>
      <c r="I43" s="28">
        <f t="shared" ref="I43:J43" si="30">SUM(I44:I45)</f>
        <v>0</v>
      </c>
      <c r="J43" s="28">
        <f t="shared" si="30"/>
        <v>0</v>
      </c>
    </row>
    <row r="44" spans="1:10" x14ac:dyDescent="0.3">
      <c r="A44" s="19" t="s">
        <v>858</v>
      </c>
      <c r="B44" s="20" t="s">
        <v>857</v>
      </c>
      <c r="C44" s="18">
        <v>0</v>
      </c>
      <c r="D44" s="18">
        <v>0</v>
      </c>
      <c r="E44" s="18">
        <v>0</v>
      </c>
      <c r="F44" s="18">
        <v>0</v>
      </c>
      <c r="G44" s="18">
        <v>0</v>
      </c>
      <c r="H44" s="18">
        <f>G44/9*12</f>
        <v>0</v>
      </c>
      <c r="I44" s="18">
        <f>H44*1.05</f>
        <v>0</v>
      </c>
      <c r="J44" s="18">
        <f>I44*1.05</f>
        <v>0</v>
      </c>
    </row>
    <row r="45" spans="1:10" x14ac:dyDescent="0.3">
      <c r="A45" s="19" t="s">
        <v>856</v>
      </c>
      <c r="B45" s="20" t="s">
        <v>855</v>
      </c>
      <c r="C45" s="18">
        <v>0</v>
      </c>
      <c r="D45" s="18">
        <v>0</v>
      </c>
      <c r="E45" s="18">
        <v>0</v>
      </c>
      <c r="F45" s="18">
        <v>0</v>
      </c>
      <c r="G45" s="18">
        <v>0</v>
      </c>
      <c r="H45" s="18">
        <f>G45/9*12</f>
        <v>0</v>
      </c>
      <c r="I45" s="18">
        <f>H45*1.05</f>
        <v>0</v>
      </c>
      <c r="J45" s="18">
        <f>I45*1.05</f>
        <v>0</v>
      </c>
    </row>
    <row r="46" spans="1:10" x14ac:dyDescent="0.3">
      <c r="A46" s="7">
        <v>2</v>
      </c>
      <c r="B46" s="32" t="s">
        <v>451</v>
      </c>
      <c r="C46" s="33">
        <f t="shared" ref="C46:F46" si="31">SUM(C47+C48+C49+C50+C51)</f>
        <v>0</v>
      </c>
      <c r="D46" s="33">
        <f t="shared" si="31"/>
        <v>0</v>
      </c>
      <c r="E46" s="33">
        <f t="shared" si="31"/>
        <v>0</v>
      </c>
      <c r="F46" s="33">
        <f t="shared" si="31"/>
        <v>0</v>
      </c>
      <c r="G46" s="33">
        <f t="shared" ref="G46:H46" si="32">SUM(G47+G48+G49+G50+G51)</f>
        <v>0</v>
      </c>
      <c r="H46" s="33">
        <f t="shared" si="32"/>
        <v>0</v>
      </c>
      <c r="I46" s="33">
        <f t="shared" ref="I46:J46" si="33">SUM(I47+I48+I49+I50+I51)</f>
        <v>0</v>
      </c>
      <c r="J46" s="33">
        <f t="shared" si="33"/>
        <v>0</v>
      </c>
    </row>
    <row r="47" spans="1:10" x14ac:dyDescent="0.3">
      <c r="A47" s="10">
        <v>2.1</v>
      </c>
      <c r="B47" s="11" t="s">
        <v>452</v>
      </c>
      <c r="C47" s="34">
        <v>0</v>
      </c>
      <c r="D47" s="34">
        <v>0</v>
      </c>
      <c r="E47" s="34">
        <v>0</v>
      </c>
      <c r="F47" s="34">
        <v>0</v>
      </c>
      <c r="G47" s="34">
        <v>0</v>
      </c>
      <c r="H47" s="34">
        <v>0</v>
      </c>
      <c r="I47" s="34">
        <v>0</v>
      </c>
      <c r="J47" s="34">
        <v>0</v>
      </c>
    </row>
    <row r="48" spans="1:10" x14ac:dyDescent="0.3">
      <c r="A48" s="10">
        <v>2.2000000000000002</v>
      </c>
      <c r="B48" s="11" t="s">
        <v>453</v>
      </c>
      <c r="C48" s="34">
        <v>0</v>
      </c>
      <c r="D48" s="34">
        <v>0</v>
      </c>
      <c r="E48" s="34">
        <v>0</v>
      </c>
      <c r="F48" s="34">
        <v>0</v>
      </c>
      <c r="G48" s="34">
        <v>0</v>
      </c>
      <c r="H48" s="34">
        <v>0</v>
      </c>
      <c r="I48" s="34">
        <v>0</v>
      </c>
      <c r="J48" s="34">
        <v>0</v>
      </c>
    </row>
    <row r="49" spans="1:10" x14ac:dyDescent="0.3">
      <c r="A49" s="10">
        <v>2.2999999999999998</v>
      </c>
      <c r="B49" s="11" t="s">
        <v>454</v>
      </c>
      <c r="C49" s="34">
        <v>0</v>
      </c>
      <c r="D49" s="34">
        <v>0</v>
      </c>
      <c r="E49" s="34">
        <v>0</v>
      </c>
      <c r="F49" s="34">
        <v>0</v>
      </c>
      <c r="G49" s="34">
        <v>0</v>
      </c>
      <c r="H49" s="34">
        <v>0</v>
      </c>
      <c r="I49" s="34">
        <v>0</v>
      </c>
      <c r="J49" s="34">
        <v>0</v>
      </c>
    </row>
    <row r="50" spans="1:10" x14ac:dyDescent="0.3">
      <c r="A50" s="10">
        <v>2.4</v>
      </c>
      <c r="B50" s="11" t="s">
        <v>455</v>
      </c>
      <c r="C50" s="34">
        <v>0</v>
      </c>
      <c r="D50" s="34">
        <v>0</v>
      </c>
      <c r="E50" s="34">
        <v>0</v>
      </c>
      <c r="F50" s="34">
        <v>0</v>
      </c>
      <c r="G50" s="34">
        <v>0</v>
      </c>
      <c r="H50" s="34">
        <v>0</v>
      </c>
      <c r="I50" s="34">
        <v>0</v>
      </c>
      <c r="J50" s="34">
        <v>0</v>
      </c>
    </row>
    <row r="51" spans="1:10" x14ac:dyDescent="0.3">
      <c r="A51" s="10">
        <v>2.5</v>
      </c>
      <c r="B51" s="11" t="s">
        <v>854</v>
      </c>
      <c r="C51" s="34">
        <v>0</v>
      </c>
      <c r="D51" s="34">
        <v>0</v>
      </c>
      <c r="E51" s="34">
        <v>0</v>
      </c>
      <c r="F51" s="34">
        <v>0</v>
      </c>
      <c r="G51" s="34">
        <v>0</v>
      </c>
      <c r="H51" s="34">
        <v>0</v>
      </c>
      <c r="I51" s="34">
        <v>0</v>
      </c>
      <c r="J51" s="34">
        <v>0</v>
      </c>
    </row>
    <row r="52" spans="1:10" x14ac:dyDescent="0.3">
      <c r="A52" s="7">
        <v>3</v>
      </c>
      <c r="B52" s="35" t="s">
        <v>456</v>
      </c>
      <c r="C52" s="33">
        <f t="shared" ref="C52:J52" si="34">C53</f>
        <v>20000</v>
      </c>
      <c r="D52" s="33">
        <f t="shared" si="34"/>
        <v>2551285.52</v>
      </c>
      <c r="E52" s="33">
        <f t="shared" si="34"/>
        <v>6500</v>
      </c>
      <c r="F52" s="33">
        <f t="shared" si="34"/>
        <v>67</v>
      </c>
      <c r="G52" s="33">
        <f t="shared" si="34"/>
        <v>0</v>
      </c>
      <c r="H52" s="33">
        <f t="shared" si="34"/>
        <v>0</v>
      </c>
      <c r="I52" s="33">
        <f t="shared" si="34"/>
        <v>0</v>
      </c>
      <c r="J52" s="33">
        <f t="shared" si="34"/>
        <v>0</v>
      </c>
    </row>
    <row r="53" spans="1:10" x14ac:dyDescent="0.3">
      <c r="A53" s="10">
        <v>3.1</v>
      </c>
      <c r="B53" s="11" t="s">
        <v>457</v>
      </c>
      <c r="C53" s="12">
        <f t="shared" ref="C53:J54" si="35">SUM(C54)</f>
        <v>20000</v>
      </c>
      <c r="D53" s="12">
        <f t="shared" si="35"/>
        <v>2551285.52</v>
      </c>
      <c r="E53" s="12">
        <f t="shared" si="35"/>
        <v>6500</v>
      </c>
      <c r="F53" s="12">
        <f t="shared" si="35"/>
        <v>67</v>
      </c>
      <c r="G53" s="12">
        <f t="shared" si="35"/>
        <v>0</v>
      </c>
      <c r="H53" s="12">
        <f t="shared" si="35"/>
        <v>0</v>
      </c>
      <c r="I53" s="12">
        <f t="shared" si="35"/>
        <v>0</v>
      </c>
      <c r="J53" s="12">
        <f t="shared" si="35"/>
        <v>0</v>
      </c>
    </row>
    <row r="54" spans="1:10" x14ac:dyDescent="0.3">
      <c r="A54" s="26" t="s">
        <v>853</v>
      </c>
      <c r="B54" s="27" t="s">
        <v>852</v>
      </c>
      <c r="C54" s="28">
        <f t="shared" si="35"/>
        <v>20000</v>
      </c>
      <c r="D54" s="28">
        <f t="shared" si="35"/>
        <v>2551285.52</v>
      </c>
      <c r="E54" s="28">
        <f t="shared" si="35"/>
        <v>6500</v>
      </c>
      <c r="F54" s="28">
        <f t="shared" si="35"/>
        <v>67</v>
      </c>
      <c r="G54" s="28">
        <f t="shared" si="35"/>
        <v>0</v>
      </c>
      <c r="H54" s="28">
        <f t="shared" si="35"/>
        <v>0</v>
      </c>
      <c r="I54" s="28">
        <f t="shared" si="35"/>
        <v>0</v>
      </c>
      <c r="J54" s="28">
        <f t="shared" si="35"/>
        <v>0</v>
      </c>
    </row>
    <row r="55" spans="1:10" x14ac:dyDescent="0.3">
      <c r="A55" s="19" t="s">
        <v>851</v>
      </c>
      <c r="B55" s="20" t="s">
        <v>850</v>
      </c>
      <c r="C55" s="18">
        <v>20000</v>
      </c>
      <c r="D55" s="18">
        <v>2551285.52</v>
      </c>
      <c r="E55" s="18">
        <v>6500</v>
      </c>
      <c r="F55" s="18">
        <v>67</v>
      </c>
      <c r="G55" s="18">
        <v>0</v>
      </c>
      <c r="H55" s="18">
        <f>G55/9*12</f>
        <v>0</v>
      </c>
      <c r="I55" s="18">
        <f>H55*1.05</f>
        <v>0</v>
      </c>
      <c r="J55" s="18">
        <f>I55*1.05</f>
        <v>0</v>
      </c>
    </row>
    <row r="56" spans="1:10" x14ac:dyDescent="0.3">
      <c r="A56" s="7">
        <v>4</v>
      </c>
      <c r="B56" s="36" t="s">
        <v>458</v>
      </c>
      <c r="C56" s="33">
        <f t="shared" ref="C56:I56" si="36">C57+C77+C78+C158+C165</f>
        <v>29850247.879999999</v>
      </c>
      <c r="D56" s="33">
        <f t="shared" si="36"/>
        <v>36790293.990000002</v>
      </c>
      <c r="E56" s="33">
        <f t="shared" si="36"/>
        <v>47035069.980000004</v>
      </c>
      <c r="F56" s="33">
        <f t="shared" si="36"/>
        <v>49726779.419999994</v>
      </c>
      <c r="G56" s="33">
        <f t="shared" si="36"/>
        <v>44291501.000000015</v>
      </c>
      <c r="H56" s="33">
        <f t="shared" si="36"/>
        <v>59055334.666666672</v>
      </c>
      <c r="I56" s="33">
        <f t="shared" si="36"/>
        <v>62008101.400000006</v>
      </c>
      <c r="J56" s="33">
        <f t="shared" ref="J56" si="37">J57+J77+J78+J158+J165</f>
        <v>53722849</v>
      </c>
    </row>
    <row r="57" spans="1:10" ht="37.5" x14ac:dyDescent="0.3">
      <c r="A57" s="10">
        <v>4.0999999999999996</v>
      </c>
      <c r="B57" s="37" t="s">
        <v>459</v>
      </c>
      <c r="C57" s="12">
        <f t="shared" ref="C57:I57" si="38">C58+C64+C66+C71</f>
        <v>853863</v>
      </c>
      <c r="D57" s="12">
        <f t="shared" si="38"/>
        <v>1074720.92</v>
      </c>
      <c r="E57" s="12">
        <f t="shared" si="38"/>
        <v>1184005.42</v>
      </c>
      <c r="F57" s="12">
        <f t="shared" si="38"/>
        <v>1173696.9100000001</v>
      </c>
      <c r="G57" s="12">
        <f t="shared" si="38"/>
        <v>1161075.03</v>
      </c>
      <c r="H57" s="12">
        <f t="shared" si="38"/>
        <v>1548100.04</v>
      </c>
      <c r="I57" s="12">
        <f t="shared" si="38"/>
        <v>1625505.0420000001</v>
      </c>
      <c r="J57" s="12">
        <f t="shared" ref="J57" si="39">J58+J64+J66+J71</f>
        <v>1623400</v>
      </c>
    </row>
    <row r="58" spans="1:10" x14ac:dyDescent="0.3">
      <c r="A58" s="26" t="s">
        <v>460</v>
      </c>
      <c r="B58" s="27" t="s">
        <v>461</v>
      </c>
      <c r="C58" s="28">
        <f t="shared" ref="C58:I58" si="40">SUM(C59:C63)</f>
        <v>429887</v>
      </c>
      <c r="D58" s="28">
        <f t="shared" si="40"/>
        <v>627157.02</v>
      </c>
      <c r="E58" s="28">
        <f t="shared" si="40"/>
        <v>587756.42000000004</v>
      </c>
      <c r="F58" s="28">
        <f t="shared" si="40"/>
        <v>613860.39</v>
      </c>
      <c r="G58" s="28">
        <f t="shared" si="40"/>
        <v>592852.11</v>
      </c>
      <c r="H58" s="28">
        <f t="shared" si="40"/>
        <v>790469.48</v>
      </c>
      <c r="I58" s="28">
        <f t="shared" si="40"/>
        <v>829992.95400000003</v>
      </c>
      <c r="J58" s="28">
        <f t="shared" ref="J58" si="41">SUM(J59:J63)</f>
        <v>830000</v>
      </c>
    </row>
    <row r="59" spans="1:10" x14ac:dyDescent="0.3">
      <c r="A59" s="19" t="s">
        <v>849</v>
      </c>
      <c r="B59" s="20" t="s">
        <v>848</v>
      </c>
      <c r="C59" s="18">
        <v>6000</v>
      </c>
      <c r="D59" s="18">
        <v>0</v>
      </c>
      <c r="E59" s="18">
        <v>0</v>
      </c>
      <c r="F59" s="18">
        <v>0</v>
      </c>
      <c r="G59" s="18">
        <v>0</v>
      </c>
      <c r="H59" s="18">
        <f>G59/9*12</f>
        <v>0</v>
      </c>
      <c r="I59" s="18">
        <f>H59*1.05</f>
        <v>0</v>
      </c>
      <c r="J59" s="18">
        <v>0</v>
      </c>
    </row>
    <row r="60" spans="1:10" x14ac:dyDescent="0.3">
      <c r="A60" s="19" t="s">
        <v>847</v>
      </c>
      <c r="B60" s="20" t="s">
        <v>846</v>
      </c>
      <c r="C60" s="18">
        <v>423887</v>
      </c>
      <c r="D60" s="18">
        <v>626614.02</v>
      </c>
      <c r="E60" s="18">
        <v>587756.42000000004</v>
      </c>
      <c r="F60" s="18">
        <v>610246.66</v>
      </c>
      <c r="G60" s="18">
        <v>592852.11</v>
      </c>
      <c r="H60" s="18">
        <f t="shared" ref="H60:H63" si="42">G60/9*12</f>
        <v>790469.48</v>
      </c>
      <c r="I60" s="18">
        <f t="shared" ref="I60:I63" si="43">H60*1.05</f>
        <v>829992.95400000003</v>
      </c>
      <c r="J60" s="18">
        <v>830000</v>
      </c>
    </row>
    <row r="61" spans="1:10" x14ac:dyDescent="0.3">
      <c r="A61" s="19" t="s">
        <v>845</v>
      </c>
      <c r="B61" s="20" t="s">
        <v>844</v>
      </c>
      <c r="C61" s="18">
        <v>0</v>
      </c>
      <c r="D61" s="18">
        <v>0</v>
      </c>
      <c r="E61" s="18">
        <v>0</v>
      </c>
      <c r="F61" s="18">
        <v>0</v>
      </c>
      <c r="G61" s="18">
        <v>0</v>
      </c>
      <c r="H61" s="18">
        <f t="shared" si="42"/>
        <v>0</v>
      </c>
      <c r="I61" s="18">
        <f t="shared" si="43"/>
        <v>0</v>
      </c>
      <c r="J61" s="18">
        <v>0</v>
      </c>
    </row>
    <row r="62" spans="1:10" x14ac:dyDescent="0.3">
      <c r="A62" s="19" t="s">
        <v>843</v>
      </c>
      <c r="B62" s="20" t="s">
        <v>842</v>
      </c>
      <c r="C62" s="18">
        <v>0</v>
      </c>
      <c r="D62" s="18">
        <v>400</v>
      </c>
      <c r="E62" s="18">
        <v>0</v>
      </c>
      <c r="F62" s="18">
        <v>3613.73</v>
      </c>
      <c r="G62" s="18">
        <v>0</v>
      </c>
      <c r="H62" s="18">
        <f t="shared" si="42"/>
        <v>0</v>
      </c>
      <c r="I62" s="18">
        <f t="shared" si="43"/>
        <v>0</v>
      </c>
      <c r="J62" s="18">
        <v>0</v>
      </c>
    </row>
    <row r="63" spans="1:10" x14ac:dyDescent="0.3">
      <c r="A63" s="19" t="s">
        <v>841</v>
      </c>
      <c r="B63" s="20" t="s">
        <v>840</v>
      </c>
      <c r="C63" s="18">
        <v>0</v>
      </c>
      <c r="D63" s="18">
        <v>143</v>
      </c>
      <c r="E63" s="18">
        <v>0</v>
      </c>
      <c r="F63" s="18">
        <v>0</v>
      </c>
      <c r="G63" s="18">
        <v>0</v>
      </c>
      <c r="H63" s="18">
        <f t="shared" si="42"/>
        <v>0</v>
      </c>
      <c r="I63" s="18">
        <f t="shared" si="43"/>
        <v>0</v>
      </c>
      <c r="J63" s="18">
        <v>0</v>
      </c>
    </row>
    <row r="64" spans="1:10" x14ac:dyDescent="0.3">
      <c r="A64" s="26" t="s">
        <v>839</v>
      </c>
      <c r="B64" s="27" t="s">
        <v>838</v>
      </c>
      <c r="C64" s="28">
        <f t="shared" ref="C64:J64" si="44">C65</f>
        <v>0</v>
      </c>
      <c r="D64" s="28">
        <f t="shared" si="44"/>
        <v>0</v>
      </c>
      <c r="E64" s="28">
        <f t="shared" si="44"/>
        <v>0</v>
      </c>
      <c r="F64" s="28">
        <f t="shared" si="44"/>
        <v>0</v>
      </c>
      <c r="G64" s="28">
        <f t="shared" si="44"/>
        <v>0</v>
      </c>
      <c r="H64" s="28">
        <f t="shared" si="44"/>
        <v>0</v>
      </c>
      <c r="I64" s="28">
        <f t="shared" si="44"/>
        <v>0</v>
      </c>
      <c r="J64" s="28">
        <f t="shared" si="44"/>
        <v>0</v>
      </c>
    </row>
    <row r="65" spans="1:10" x14ac:dyDescent="0.3">
      <c r="A65" s="19" t="s">
        <v>837</v>
      </c>
      <c r="B65" s="20" t="s">
        <v>836</v>
      </c>
      <c r="C65" s="18">
        <v>0</v>
      </c>
      <c r="D65" s="18">
        <v>0</v>
      </c>
      <c r="E65" s="18">
        <v>0</v>
      </c>
      <c r="F65" s="18">
        <v>0</v>
      </c>
      <c r="G65" s="18">
        <v>0</v>
      </c>
      <c r="H65" s="18">
        <f>G65/9*12</f>
        <v>0</v>
      </c>
      <c r="I65" s="18">
        <f>H65*1.05</f>
        <v>0</v>
      </c>
      <c r="J65" s="18">
        <f>I65*1.05</f>
        <v>0</v>
      </c>
    </row>
    <row r="66" spans="1:10" x14ac:dyDescent="0.3">
      <c r="A66" s="26" t="s">
        <v>835</v>
      </c>
      <c r="B66" s="27" t="s">
        <v>834</v>
      </c>
      <c r="C66" s="38">
        <f t="shared" ref="C66:F66" si="45">SUM(C67:C70)</f>
        <v>0</v>
      </c>
      <c r="D66" s="38">
        <f t="shared" si="45"/>
        <v>0</v>
      </c>
      <c r="E66" s="38">
        <f t="shared" si="45"/>
        <v>0</v>
      </c>
      <c r="F66" s="38">
        <f t="shared" si="45"/>
        <v>0</v>
      </c>
      <c r="G66" s="38">
        <f t="shared" ref="G66:H66" si="46">SUM(G67:G70)</f>
        <v>0</v>
      </c>
      <c r="H66" s="38">
        <f t="shared" si="46"/>
        <v>0</v>
      </c>
      <c r="I66" s="38">
        <f t="shared" ref="I66:J66" si="47">SUM(I67:I70)</f>
        <v>0</v>
      </c>
      <c r="J66" s="38">
        <f t="shared" si="47"/>
        <v>0</v>
      </c>
    </row>
    <row r="67" spans="1:10" x14ac:dyDescent="0.3">
      <c r="A67" s="19" t="s">
        <v>833</v>
      </c>
      <c r="B67" s="20" t="s">
        <v>655</v>
      </c>
      <c r="C67" s="18">
        <v>0</v>
      </c>
      <c r="D67" s="18">
        <v>0</v>
      </c>
      <c r="E67" s="18">
        <v>0</v>
      </c>
      <c r="F67" s="18">
        <v>0</v>
      </c>
      <c r="G67" s="18">
        <v>0</v>
      </c>
      <c r="H67" s="18">
        <f>G67/9*12</f>
        <v>0</v>
      </c>
      <c r="I67" s="18">
        <f>H67*1.05</f>
        <v>0</v>
      </c>
      <c r="J67" s="18">
        <f>I67*1.05</f>
        <v>0</v>
      </c>
    </row>
    <row r="68" spans="1:10" x14ac:dyDescent="0.3">
      <c r="A68" s="19" t="s">
        <v>832</v>
      </c>
      <c r="B68" s="39" t="s">
        <v>653</v>
      </c>
      <c r="C68" s="18">
        <v>0</v>
      </c>
      <c r="D68" s="18">
        <v>0</v>
      </c>
      <c r="E68" s="18">
        <v>0</v>
      </c>
      <c r="F68" s="18">
        <v>0</v>
      </c>
      <c r="G68" s="18">
        <v>0</v>
      </c>
      <c r="H68" s="18">
        <f t="shared" ref="H68:H70" si="48">G68/9*12</f>
        <v>0</v>
      </c>
      <c r="I68" s="18">
        <f t="shared" ref="I68:J70" si="49">H68*1.05</f>
        <v>0</v>
      </c>
      <c r="J68" s="18">
        <f t="shared" si="49"/>
        <v>0</v>
      </c>
    </row>
    <row r="69" spans="1:10" x14ac:dyDescent="0.3">
      <c r="A69" s="19" t="s">
        <v>831</v>
      </c>
      <c r="B69" s="20" t="s">
        <v>651</v>
      </c>
      <c r="C69" s="18">
        <v>0</v>
      </c>
      <c r="D69" s="18">
        <v>0</v>
      </c>
      <c r="E69" s="18">
        <v>0</v>
      </c>
      <c r="F69" s="18">
        <v>0</v>
      </c>
      <c r="G69" s="18">
        <v>0</v>
      </c>
      <c r="H69" s="18">
        <f t="shared" si="48"/>
        <v>0</v>
      </c>
      <c r="I69" s="18">
        <f t="shared" si="49"/>
        <v>0</v>
      </c>
      <c r="J69" s="18">
        <f t="shared" si="49"/>
        <v>0</v>
      </c>
    </row>
    <row r="70" spans="1:10" x14ac:dyDescent="0.3">
      <c r="A70" s="19" t="s">
        <v>830</v>
      </c>
      <c r="B70" s="20" t="s">
        <v>546</v>
      </c>
      <c r="C70" s="18">
        <v>0</v>
      </c>
      <c r="D70" s="18">
        <v>0</v>
      </c>
      <c r="E70" s="18">
        <v>0</v>
      </c>
      <c r="F70" s="18">
        <v>0</v>
      </c>
      <c r="G70" s="18">
        <v>0</v>
      </c>
      <c r="H70" s="18">
        <f t="shared" si="48"/>
        <v>0</v>
      </c>
      <c r="I70" s="18">
        <f t="shared" si="49"/>
        <v>0</v>
      </c>
      <c r="J70" s="18">
        <f t="shared" si="49"/>
        <v>0</v>
      </c>
    </row>
    <row r="71" spans="1:10" x14ac:dyDescent="0.3">
      <c r="A71" s="26" t="s">
        <v>462</v>
      </c>
      <c r="B71" s="27" t="s">
        <v>463</v>
      </c>
      <c r="C71" s="28">
        <f t="shared" ref="C71:I71" si="50">SUM(C72:C76)</f>
        <v>423976</v>
      </c>
      <c r="D71" s="28">
        <f t="shared" si="50"/>
        <v>447563.9</v>
      </c>
      <c r="E71" s="28">
        <f t="shared" si="50"/>
        <v>596249</v>
      </c>
      <c r="F71" s="28">
        <f t="shared" si="50"/>
        <v>559836.52</v>
      </c>
      <c r="G71" s="28">
        <f t="shared" si="50"/>
        <v>568222.92000000004</v>
      </c>
      <c r="H71" s="28">
        <f t="shared" si="50"/>
        <v>757630.56</v>
      </c>
      <c r="I71" s="28">
        <f t="shared" si="50"/>
        <v>795512.08800000011</v>
      </c>
      <c r="J71" s="28">
        <f t="shared" ref="J71" si="51">SUM(J72:J76)</f>
        <v>793400</v>
      </c>
    </row>
    <row r="72" spans="1:10" x14ac:dyDescent="0.3">
      <c r="A72" s="19" t="s">
        <v>829</v>
      </c>
      <c r="B72" s="20" t="s">
        <v>665</v>
      </c>
      <c r="C72" s="18">
        <v>142854</v>
      </c>
      <c r="D72" s="18">
        <v>121423.9</v>
      </c>
      <c r="E72" s="18">
        <v>147199</v>
      </c>
      <c r="F72" s="18">
        <v>139676.51999999999</v>
      </c>
      <c r="G72" s="18">
        <v>231038.60000000003</v>
      </c>
      <c r="H72" s="18">
        <f>G72/9*12</f>
        <v>308051.46666666673</v>
      </c>
      <c r="I72" s="18">
        <f>H72*1.05</f>
        <v>323454.0400000001</v>
      </c>
      <c r="J72" s="18">
        <v>323400</v>
      </c>
    </row>
    <row r="73" spans="1:10" x14ac:dyDescent="0.3">
      <c r="A73" s="19" t="s">
        <v>828</v>
      </c>
      <c r="B73" s="20" t="s">
        <v>663</v>
      </c>
      <c r="C73" s="18">
        <v>0</v>
      </c>
      <c r="D73" s="18">
        <v>0</v>
      </c>
      <c r="E73" s="18">
        <v>0</v>
      </c>
      <c r="F73" s="18">
        <v>0</v>
      </c>
      <c r="G73" s="18">
        <v>0</v>
      </c>
      <c r="H73" s="18">
        <f t="shared" ref="H73:H76" si="52">G73/9*12</f>
        <v>0</v>
      </c>
      <c r="I73" s="18">
        <f t="shared" ref="I73:I76" si="53">H73*1.05</f>
        <v>0</v>
      </c>
      <c r="J73" s="18">
        <v>0</v>
      </c>
    </row>
    <row r="74" spans="1:10" x14ac:dyDescent="0.3">
      <c r="A74" s="19" t="s">
        <v>827</v>
      </c>
      <c r="B74" s="20" t="s">
        <v>661</v>
      </c>
      <c r="C74" s="18">
        <v>192</v>
      </c>
      <c r="D74" s="18">
        <v>73</v>
      </c>
      <c r="E74" s="18">
        <v>0</v>
      </c>
      <c r="F74" s="18">
        <v>0</v>
      </c>
      <c r="G74" s="18">
        <v>229.92</v>
      </c>
      <c r="H74" s="18">
        <f t="shared" si="52"/>
        <v>306.56</v>
      </c>
      <c r="I74" s="18">
        <f t="shared" si="53"/>
        <v>321.88800000000003</v>
      </c>
      <c r="J74" s="18">
        <v>0</v>
      </c>
    </row>
    <row r="75" spans="1:10" x14ac:dyDescent="0.3">
      <c r="A75" s="19" t="s">
        <v>826</v>
      </c>
      <c r="B75" s="20" t="s">
        <v>659</v>
      </c>
      <c r="C75" s="18">
        <v>0</v>
      </c>
      <c r="D75" s="18">
        <v>0</v>
      </c>
      <c r="E75" s="18">
        <v>0</v>
      </c>
      <c r="F75" s="18">
        <v>60000</v>
      </c>
      <c r="G75" s="18">
        <v>0</v>
      </c>
      <c r="H75" s="18">
        <f t="shared" si="52"/>
        <v>0</v>
      </c>
      <c r="I75" s="18">
        <f t="shared" si="53"/>
        <v>0</v>
      </c>
      <c r="J75" s="18">
        <v>0</v>
      </c>
    </row>
    <row r="76" spans="1:10" x14ac:dyDescent="0.3">
      <c r="A76" s="19" t="s">
        <v>825</v>
      </c>
      <c r="B76" s="20" t="s">
        <v>657</v>
      </c>
      <c r="C76" s="18">
        <v>280930</v>
      </c>
      <c r="D76" s="18">
        <v>326067</v>
      </c>
      <c r="E76" s="18">
        <v>449050</v>
      </c>
      <c r="F76" s="18">
        <v>360160</v>
      </c>
      <c r="G76" s="18">
        <v>336954.4</v>
      </c>
      <c r="H76" s="18">
        <f t="shared" si="52"/>
        <v>449272.53333333333</v>
      </c>
      <c r="I76" s="18">
        <f t="shared" si="53"/>
        <v>471736.16000000003</v>
      </c>
      <c r="J76" s="18">
        <v>470000</v>
      </c>
    </row>
    <row r="77" spans="1:10" x14ac:dyDescent="0.3">
      <c r="A77" s="10">
        <v>4.2</v>
      </c>
      <c r="B77" s="11" t="s">
        <v>824</v>
      </c>
      <c r="C77" s="12">
        <v>0</v>
      </c>
      <c r="D77" s="12">
        <v>0</v>
      </c>
      <c r="E77" s="12">
        <v>0</v>
      </c>
      <c r="F77" s="12">
        <v>0</v>
      </c>
      <c r="G77" s="12">
        <v>0</v>
      </c>
      <c r="H77" s="12">
        <v>0</v>
      </c>
      <c r="I77" s="12">
        <v>0</v>
      </c>
      <c r="J77" s="12">
        <v>0</v>
      </c>
    </row>
    <row r="78" spans="1:10" x14ac:dyDescent="0.3">
      <c r="A78" s="10">
        <v>4.3</v>
      </c>
      <c r="B78" s="11" t="s">
        <v>464</v>
      </c>
      <c r="C78" s="12">
        <f t="shared" ref="C78:I78" si="54">C79+C84+C88+C96+C101+C105+C109+C113+C118+C125+C134+C143+C147+C151</f>
        <v>27913498.390000001</v>
      </c>
      <c r="D78" s="12">
        <f t="shared" si="54"/>
        <v>34011988.490000002</v>
      </c>
      <c r="E78" s="12">
        <f t="shared" si="54"/>
        <v>43750176.789999999</v>
      </c>
      <c r="F78" s="12">
        <f t="shared" si="54"/>
        <v>46922223.929999992</v>
      </c>
      <c r="G78" s="12">
        <f t="shared" si="54"/>
        <v>41748094.050000012</v>
      </c>
      <c r="H78" s="12">
        <f t="shared" si="54"/>
        <v>55664125.400000006</v>
      </c>
      <c r="I78" s="12">
        <f t="shared" si="54"/>
        <v>58447331.670000009</v>
      </c>
      <c r="J78" s="12">
        <f t="shared" ref="J78" si="55">J79+J84+J88+J96+J101+J105+J109+J113+J118+J125+J134+J143+J147+J151</f>
        <v>50164699</v>
      </c>
    </row>
    <row r="79" spans="1:10" x14ac:dyDescent="0.3">
      <c r="A79" s="26" t="s">
        <v>465</v>
      </c>
      <c r="B79" s="27" t="s">
        <v>466</v>
      </c>
      <c r="C79" s="28">
        <f t="shared" ref="C79:I79" si="56">SUM(C80:C83)</f>
        <v>2598373.5</v>
      </c>
      <c r="D79" s="28">
        <f t="shared" si="56"/>
        <v>2695569.25</v>
      </c>
      <c r="E79" s="28">
        <f t="shared" si="56"/>
        <v>2686671.64</v>
      </c>
      <c r="F79" s="28">
        <f t="shared" si="56"/>
        <v>4171212.6</v>
      </c>
      <c r="G79" s="28">
        <f t="shared" si="56"/>
        <v>3425295.4699999997</v>
      </c>
      <c r="H79" s="28">
        <f t="shared" si="56"/>
        <v>4567060.626666666</v>
      </c>
      <c r="I79" s="28">
        <f t="shared" si="56"/>
        <v>4795413.6580000008</v>
      </c>
      <c r="J79" s="28">
        <f t="shared" ref="J79" si="57">SUM(J80:J83)</f>
        <v>4795095</v>
      </c>
    </row>
    <row r="80" spans="1:10" x14ac:dyDescent="0.3">
      <c r="A80" s="19" t="s">
        <v>823</v>
      </c>
      <c r="B80" s="20" t="s">
        <v>822</v>
      </c>
      <c r="C80" s="18">
        <v>1839414.5</v>
      </c>
      <c r="D80" s="18">
        <v>1906223.5</v>
      </c>
      <c r="E80" s="18">
        <v>1937177.28</v>
      </c>
      <c r="F80" s="18">
        <v>2127049.94</v>
      </c>
      <c r="G80" s="18">
        <v>2447186.11</v>
      </c>
      <c r="H80" s="18">
        <f>G80/9*12</f>
        <v>3262914.8133333335</v>
      </c>
      <c r="I80" s="18">
        <f>H80*1.05</f>
        <v>3426060.5540000005</v>
      </c>
      <c r="J80" s="18">
        <v>3426000</v>
      </c>
    </row>
    <row r="81" spans="1:10" x14ac:dyDescent="0.3">
      <c r="A81" s="19" t="s">
        <v>821</v>
      </c>
      <c r="B81" s="20" t="s">
        <v>820</v>
      </c>
      <c r="C81" s="18">
        <v>655621</v>
      </c>
      <c r="D81" s="18">
        <v>683296.75</v>
      </c>
      <c r="E81" s="18">
        <v>660312.4</v>
      </c>
      <c r="F81" s="18">
        <v>1936347.17</v>
      </c>
      <c r="G81" s="18">
        <v>873042.07</v>
      </c>
      <c r="H81" s="18">
        <f t="shared" ref="H81:H82" si="58">G81/9*12</f>
        <v>1164056.0933333333</v>
      </c>
      <c r="I81" s="18">
        <f t="shared" ref="I81:I83" si="59">H81*1.05</f>
        <v>1222258.898</v>
      </c>
      <c r="J81" s="18">
        <v>1222000</v>
      </c>
    </row>
    <row r="82" spans="1:10" ht="37.5" x14ac:dyDescent="0.3">
      <c r="A82" s="19" t="s">
        <v>819</v>
      </c>
      <c r="B82" s="20" t="s">
        <v>818</v>
      </c>
      <c r="C82" s="18">
        <v>103338</v>
      </c>
      <c r="D82" s="18">
        <v>106049</v>
      </c>
      <c r="E82" s="18">
        <v>89181.96</v>
      </c>
      <c r="F82" s="18">
        <v>107815.49</v>
      </c>
      <c r="G82" s="18">
        <v>105067.29000000001</v>
      </c>
      <c r="H82" s="18">
        <f t="shared" si="58"/>
        <v>140089.72</v>
      </c>
      <c r="I82" s="18">
        <f t="shared" si="59"/>
        <v>147094.20600000001</v>
      </c>
      <c r="J82" s="18">
        <v>147095</v>
      </c>
    </row>
    <row r="83" spans="1:10" x14ac:dyDescent="0.3">
      <c r="A83" s="19" t="s">
        <v>817</v>
      </c>
      <c r="B83" s="20" t="s">
        <v>816</v>
      </c>
      <c r="C83" s="18">
        <v>0</v>
      </c>
      <c r="D83" s="18">
        <v>0</v>
      </c>
      <c r="E83" s="18">
        <v>0</v>
      </c>
      <c r="F83" s="18">
        <v>0</v>
      </c>
      <c r="G83" s="18">
        <v>0</v>
      </c>
      <c r="H83" s="18">
        <f>G83/9*12</f>
        <v>0</v>
      </c>
      <c r="I83" s="18">
        <f t="shared" si="59"/>
        <v>0</v>
      </c>
      <c r="J83" s="18">
        <v>0</v>
      </c>
    </row>
    <row r="84" spans="1:10" x14ac:dyDescent="0.3">
      <c r="A84" s="26" t="s">
        <v>467</v>
      </c>
      <c r="B84" s="27" t="s">
        <v>468</v>
      </c>
      <c r="C84" s="40">
        <f t="shared" ref="C84:I84" si="60">SUM(C85:C87)</f>
        <v>360526.84</v>
      </c>
      <c r="D84" s="40">
        <f t="shared" si="60"/>
        <v>437099.6</v>
      </c>
      <c r="E84" s="40">
        <f t="shared" si="60"/>
        <v>425799.39</v>
      </c>
      <c r="F84" s="40">
        <f t="shared" si="60"/>
        <v>588324.22</v>
      </c>
      <c r="G84" s="40">
        <f t="shared" si="60"/>
        <v>821661.88</v>
      </c>
      <c r="H84" s="40">
        <f t="shared" si="60"/>
        <v>1095549.1733333333</v>
      </c>
      <c r="I84" s="40">
        <f t="shared" si="60"/>
        <v>1150326.632</v>
      </c>
      <c r="J84" s="40">
        <f t="shared" ref="J84" si="61">SUM(J85:J87)</f>
        <v>1150326</v>
      </c>
    </row>
    <row r="85" spans="1:10" x14ac:dyDescent="0.3">
      <c r="A85" s="19" t="s">
        <v>815</v>
      </c>
      <c r="B85" s="41" t="s">
        <v>814</v>
      </c>
      <c r="C85" s="18">
        <v>360526.84</v>
      </c>
      <c r="D85" s="18">
        <v>437099.6</v>
      </c>
      <c r="E85" s="18">
        <v>425799.39</v>
      </c>
      <c r="F85" s="18">
        <v>588324.22</v>
      </c>
      <c r="G85" s="18">
        <v>821661.88</v>
      </c>
      <c r="H85" s="18">
        <f>G85/9*12</f>
        <v>1095549.1733333333</v>
      </c>
      <c r="I85" s="18">
        <f>H85*1.05</f>
        <v>1150326.632</v>
      </c>
      <c r="J85" s="18">
        <v>1150326</v>
      </c>
    </row>
    <row r="86" spans="1:10" x14ac:dyDescent="0.3">
      <c r="A86" s="19" t="s">
        <v>813</v>
      </c>
      <c r="B86" s="41" t="s">
        <v>812</v>
      </c>
      <c r="C86" s="18">
        <v>0</v>
      </c>
      <c r="D86" s="18">
        <v>0</v>
      </c>
      <c r="E86" s="18">
        <v>0</v>
      </c>
      <c r="F86" s="18">
        <v>0</v>
      </c>
      <c r="G86" s="18">
        <v>0</v>
      </c>
      <c r="H86" s="18">
        <f t="shared" ref="H86:H87" si="62">G86/9*12</f>
        <v>0</v>
      </c>
      <c r="I86" s="18">
        <f t="shared" ref="I86:I87" si="63">H86*1.05</f>
        <v>0</v>
      </c>
      <c r="J86" s="18">
        <v>0</v>
      </c>
    </row>
    <row r="87" spans="1:10" x14ac:dyDescent="0.3">
      <c r="A87" s="19" t="s">
        <v>811</v>
      </c>
      <c r="B87" s="41" t="s">
        <v>810</v>
      </c>
      <c r="C87" s="18">
        <v>0</v>
      </c>
      <c r="D87" s="18">
        <v>0</v>
      </c>
      <c r="E87" s="18">
        <v>0</v>
      </c>
      <c r="F87" s="18">
        <v>0</v>
      </c>
      <c r="G87" s="18">
        <v>0</v>
      </c>
      <c r="H87" s="18">
        <f t="shared" si="62"/>
        <v>0</v>
      </c>
      <c r="I87" s="18">
        <f t="shared" si="63"/>
        <v>0</v>
      </c>
      <c r="J87" s="18">
        <v>0</v>
      </c>
    </row>
    <row r="88" spans="1:10" x14ac:dyDescent="0.3">
      <c r="A88" s="26" t="s">
        <v>469</v>
      </c>
      <c r="B88" s="27" t="s">
        <v>470</v>
      </c>
      <c r="C88" s="28">
        <f t="shared" ref="C88:I88" si="64">SUM(C89:C95)</f>
        <v>1274738.97</v>
      </c>
      <c r="D88" s="28">
        <f t="shared" si="64"/>
        <v>1641728.97</v>
      </c>
      <c r="E88" s="28">
        <f t="shared" si="64"/>
        <v>3973244.43</v>
      </c>
      <c r="F88" s="28">
        <f t="shared" si="64"/>
        <v>4025598.76</v>
      </c>
      <c r="G88" s="28">
        <f t="shared" si="64"/>
        <v>6787751.5099999998</v>
      </c>
      <c r="H88" s="28">
        <f t="shared" si="64"/>
        <v>9050335.3466666676</v>
      </c>
      <c r="I88" s="28">
        <f t="shared" si="64"/>
        <v>9502852.1140000001</v>
      </c>
      <c r="J88" s="28">
        <f t="shared" ref="J88" si="65">SUM(J89:J95)</f>
        <v>2092200</v>
      </c>
    </row>
    <row r="89" spans="1:10" x14ac:dyDescent="0.3">
      <c r="A89" s="19" t="s">
        <v>809</v>
      </c>
      <c r="B89" s="41" t="s">
        <v>808</v>
      </c>
      <c r="C89" s="18">
        <v>677608.11</v>
      </c>
      <c r="D89" s="18">
        <v>1050602.99</v>
      </c>
      <c r="E89" s="18">
        <v>2588683.46</v>
      </c>
      <c r="F89" s="18">
        <v>1796196.78</v>
      </c>
      <c r="G89" s="18">
        <v>5940181.7800000003</v>
      </c>
      <c r="H89" s="18">
        <f>G89/9*12</f>
        <v>7920242.3733333331</v>
      </c>
      <c r="I89" s="18">
        <f>H89*1.05</f>
        <v>8316254.4919999996</v>
      </c>
      <c r="J89" s="18">
        <v>1800000</v>
      </c>
    </row>
    <row r="90" spans="1:10" x14ac:dyDescent="0.3">
      <c r="A90" s="19" t="s">
        <v>807</v>
      </c>
      <c r="B90" s="41" t="s">
        <v>806</v>
      </c>
      <c r="C90" s="18">
        <v>4324.62</v>
      </c>
      <c r="D90" s="18">
        <v>3999.86</v>
      </c>
      <c r="E90" s="18">
        <v>6791.47</v>
      </c>
      <c r="F90" s="18">
        <v>2556.64</v>
      </c>
      <c r="G90" s="18">
        <v>3705.9900000000002</v>
      </c>
      <c r="H90" s="18">
        <f t="shared" ref="H90:H95" si="66">G90/9*12</f>
        <v>4941.3200000000006</v>
      </c>
      <c r="I90" s="18">
        <f t="shared" ref="I90:I95" si="67">H90*1.05</f>
        <v>5188.3860000000004</v>
      </c>
      <c r="J90" s="18">
        <v>5200</v>
      </c>
    </row>
    <row r="91" spans="1:10" x14ac:dyDescent="0.3">
      <c r="A91" s="19" t="s">
        <v>805</v>
      </c>
      <c r="B91" s="41" t="s">
        <v>804</v>
      </c>
      <c r="C91" s="18">
        <v>398.77</v>
      </c>
      <c r="D91" s="18">
        <v>7768.2</v>
      </c>
      <c r="E91" s="18">
        <v>4728.3999999999996</v>
      </c>
      <c r="F91" s="18">
        <v>0</v>
      </c>
      <c r="G91" s="18">
        <v>0</v>
      </c>
      <c r="H91" s="18">
        <f t="shared" si="66"/>
        <v>0</v>
      </c>
      <c r="I91" s="18">
        <f t="shared" si="67"/>
        <v>0</v>
      </c>
      <c r="J91" s="18">
        <v>0</v>
      </c>
    </row>
    <row r="92" spans="1:10" x14ac:dyDescent="0.3">
      <c r="A92" s="19" t="s">
        <v>803</v>
      </c>
      <c r="B92" s="41" t="s">
        <v>802</v>
      </c>
      <c r="C92" s="18">
        <v>731.25</v>
      </c>
      <c r="D92" s="18">
        <v>690.48</v>
      </c>
      <c r="E92" s="18">
        <v>3145.46</v>
      </c>
      <c r="F92" s="18">
        <v>12823.16</v>
      </c>
      <c r="G92" s="18">
        <v>9859.9699999999993</v>
      </c>
      <c r="H92" s="18">
        <f t="shared" si="66"/>
        <v>13146.626666666665</v>
      </c>
      <c r="I92" s="18">
        <f t="shared" si="67"/>
        <v>13803.957999999999</v>
      </c>
      <c r="J92" s="18">
        <v>14000</v>
      </c>
    </row>
    <row r="93" spans="1:10" x14ac:dyDescent="0.3">
      <c r="A93" s="19" t="s">
        <v>801</v>
      </c>
      <c r="B93" s="41" t="s">
        <v>800</v>
      </c>
      <c r="C93" s="18">
        <v>2158.0500000000002</v>
      </c>
      <c r="D93" s="18">
        <v>2393.94</v>
      </c>
      <c r="E93" s="18">
        <v>0</v>
      </c>
      <c r="F93" s="18">
        <v>312.39999999999998</v>
      </c>
      <c r="G93" s="18">
        <v>0</v>
      </c>
      <c r="H93" s="18">
        <f t="shared" si="66"/>
        <v>0</v>
      </c>
      <c r="I93" s="18">
        <f t="shared" si="67"/>
        <v>0</v>
      </c>
      <c r="J93" s="18">
        <v>0</v>
      </c>
    </row>
    <row r="94" spans="1:10" x14ac:dyDescent="0.3">
      <c r="A94" s="19" t="s">
        <v>799</v>
      </c>
      <c r="B94" s="41" t="s">
        <v>798</v>
      </c>
      <c r="C94" s="18">
        <v>428402.43</v>
      </c>
      <c r="D94" s="18">
        <v>346850.71</v>
      </c>
      <c r="E94" s="18">
        <v>1033105.04</v>
      </c>
      <c r="F94" s="18">
        <v>1570226.14</v>
      </c>
      <c r="G94" s="18">
        <v>16159.919999999998</v>
      </c>
      <c r="H94" s="18">
        <f t="shared" si="66"/>
        <v>21546.559999999998</v>
      </c>
      <c r="I94" s="18">
        <f t="shared" si="67"/>
        <v>22623.887999999999</v>
      </c>
      <c r="J94" s="18">
        <v>23000</v>
      </c>
    </row>
    <row r="95" spans="1:10" x14ac:dyDescent="0.3">
      <c r="A95" s="19" t="s">
        <v>797</v>
      </c>
      <c r="B95" s="41" t="s">
        <v>796</v>
      </c>
      <c r="C95" s="18">
        <v>161115.74</v>
      </c>
      <c r="D95" s="18">
        <v>229422.79</v>
      </c>
      <c r="E95" s="18">
        <v>336790.6</v>
      </c>
      <c r="F95" s="18">
        <v>643483.64</v>
      </c>
      <c r="G95" s="18">
        <v>817843.85000000009</v>
      </c>
      <c r="H95" s="18">
        <f t="shared" si="66"/>
        <v>1090458.4666666668</v>
      </c>
      <c r="I95" s="18">
        <f t="shared" si="67"/>
        <v>1144981.3900000001</v>
      </c>
      <c r="J95" s="18">
        <v>250000</v>
      </c>
    </row>
    <row r="96" spans="1:10" x14ac:dyDescent="0.3">
      <c r="A96" s="26" t="s">
        <v>471</v>
      </c>
      <c r="B96" s="27" t="s">
        <v>472</v>
      </c>
      <c r="C96" s="28">
        <f t="shared" ref="C96:I96" si="68">SUM(C97:C100)</f>
        <v>113958.99</v>
      </c>
      <c r="D96" s="28">
        <f t="shared" si="68"/>
        <v>117146.22</v>
      </c>
      <c r="E96" s="28">
        <f t="shared" si="68"/>
        <v>38698.660000000003</v>
      </c>
      <c r="F96" s="28">
        <f t="shared" si="68"/>
        <v>35222.589999999997</v>
      </c>
      <c r="G96" s="28">
        <f t="shared" si="68"/>
        <v>10312.280000000001</v>
      </c>
      <c r="H96" s="28">
        <f t="shared" si="68"/>
        <v>13749.706666666669</v>
      </c>
      <c r="I96" s="28">
        <f t="shared" si="68"/>
        <v>14437.192000000003</v>
      </c>
      <c r="J96" s="28">
        <f t="shared" ref="J96" si="69">SUM(J97:J100)</f>
        <v>14500</v>
      </c>
    </row>
    <row r="97" spans="1:10" x14ac:dyDescent="0.3">
      <c r="A97" s="19" t="s">
        <v>795</v>
      </c>
      <c r="B97" s="41" t="s">
        <v>794</v>
      </c>
      <c r="C97" s="18">
        <v>113958.99</v>
      </c>
      <c r="D97" s="18">
        <v>117146.22</v>
      </c>
      <c r="E97" s="18">
        <v>38698.660000000003</v>
      </c>
      <c r="F97" s="18">
        <v>35222.589999999997</v>
      </c>
      <c r="G97" s="18">
        <v>10312.280000000001</v>
      </c>
      <c r="H97" s="18">
        <f>G97/9*12</f>
        <v>13749.706666666669</v>
      </c>
      <c r="I97" s="18">
        <f>H97*1.05</f>
        <v>14437.192000000003</v>
      </c>
      <c r="J97" s="18">
        <v>14500</v>
      </c>
    </row>
    <row r="98" spans="1:10" x14ac:dyDescent="0.3">
      <c r="A98" s="19" t="s">
        <v>793</v>
      </c>
      <c r="B98" s="41" t="s">
        <v>792</v>
      </c>
      <c r="C98" s="18">
        <v>0</v>
      </c>
      <c r="D98" s="18">
        <v>0</v>
      </c>
      <c r="E98" s="18">
        <v>0</v>
      </c>
      <c r="F98" s="18">
        <v>0</v>
      </c>
      <c r="G98" s="18">
        <v>0</v>
      </c>
      <c r="H98" s="18">
        <f t="shared" ref="H98:H100" si="70">G98/9*12</f>
        <v>0</v>
      </c>
      <c r="I98" s="18">
        <f t="shared" ref="I98:I100" si="71">H98*1.05</f>
        <v>0</v>
      </c>
      <c r="J98" s="18">
        <v>0</v>
      </c>
    </row>
    <row r="99" spans="1:10" x14ac:dyDescent="0.3">
      <c r="A99" s="19" t="s">
        <v>791</v>
      </c>
      <c r="B99" s="41" t="s">
        <v>790</v>
      </c>
      <c r="C99" s="18">
        <v>0</v>
      </c>
      <c r="D99" s="18">
        <v>0</v>
      </c>
      <c r="E99" s="18">
        <v>0</v>
      </c>
      <c r="F99" s="18">
        <v>0</v>
      </c>
      <c r="G99" s="18">
        <v>0</v>
      </c>
      <c r="H99" s="18">
        <f t="shared" si="70"/>
        <v>0</v>
      </c>
      <c r="I99" s="18">
        <f t="shared" si="71"/>
        <v>0</v>
      </c>
      <c r="J99" s="18">
        <v>0</v>
      </c>
    </row>
    <row r="100" spans="1:10" x14ac:dyDescent="0.3">
      <c r="A100" s="19" t="s">
        <v>789</v>
      </c>
      <c r="B100" s="41" t="s">
        <v>751</v>
      </c>
      <c r="C100" s="18">
        <v>0</v>
      </c>
      <c r="D100" s="18">
        <v>0</v>
      </c>
      <c r="E100" s="18">
        <v>0</v>
      </c>
      <c r="F100" s="18">
        <v>0</v>
      </c>
      <c r="G100" s="18">
        <v>0</v>
      </c>
      <c r="H100" s="18">
        <f t="shared" si="70"/>
        <v>0</v>
      </c>
      <c r="I100" s="18">
        <f t="shared" si="71"/>
        <v>0</v>
      </c>
      <c r="J100" s="18">
        <v>0</v>
      </c>
    </row>
    <row r="101" spans="1:10" x14ac:dyDescent="0.3">
      <c r="A101" s="26" t="s">
        <v>473</v>
      </c>
      <c r="B101" s="27" t="s">
        <v>474</v>
      </c>
      <c r="C101" s="28">
        <f t="shared" ref="C101:I101" si="72">SUM(C102:C104)</f>
        <v>2482333.7399999998</v>
      </c>
      <c r="D101" s="28">
        <f t="shared" si="72"/>
        <v>4357465.78</v>
      </c>
      <c r="E101" s="28">
        <f t="shared" si="72"/>
        <v>9482961.6500000004</v>
      </c>
      <c r="F101" s="28">
        <f t="shared" si="72"/>
        <v>6660441.1099999994</v>
      </c>
      <c r="G101" s="28">
        <f t="shared" si="72"/>
        <v>3087618.2300000004</v>
      </c>
      <c r="H101" s="28">
        <f t="shared" si="72"/>
        <v>4116824.3066666666</v>
      </c>
      <c r="I101" s="28">
        <f t="shared" si="72"/>
        <v>4322665.5220000008</v>
      </c>
      <c r="J101" s="28">
        <f t="shared" ref="J101" si="73">SUM(J102:J104)</f>
        <v>4281000</v>
      </c>
    </row>
    <row r="102" spans="1:10" x14ac:dyDescent="0.3">
      <c r="A102" s="19" t="s">
        <v>788</v>
      </c>
      <c r="B102" s="42" t="s">
        <v>787</v>
      </c>
      <c r="C102" s="18">
        <v>1927794.38</v>
      </c>
      <c r="D102" s="18">
        <v>3471352.35</v>
      </c>
      <c r="E102" s="18">
        <v>5548370.4400000004</v>
      </c>
      <c r="F102" s="18">
        <v>4748604.6399999997</v>
      </c>
      <c r="G102" s="18">
        <v>2671355.2800000003</v>
      </c>
      <c r="H102" s="18">
        <f>G102/9*12</f>
        <v>3561807.04</v>
      </c>
      <c r="I102" s="18">
        <f>H102*1.05</f>
        <v>3739897.392</v>
      </c>
      <c r="J102" s="18">
        <v>3700000</v>
      </c>
    </row>
    <row r="103" spans="1:10" x14ac:dyDescent="0.3">
      <c r="A103" s="19" t="s">
        <v>786</v>
      </c>
      <c r="B103" s="42" t="s">
        <v>785</v>
      </c>
      <c r="C103" s="18">
        <v>539811.36</v>
      </c>
      <c r="D103" s="18">
        <v>855867.06</v>
      </c>
      <c r="E103" s="18">
        <v>3908421.81</v>
      </c>
      <c r="F103" s="18">
        <v>1902187.75</v>
      </c>
      <c r="G103" s="18">
        <v>393890.81</v>
      </c>
      <c r="H103" s="18">
        <f t="shared" ref="H103:H104" si="74">G103/9*12</f>
        <v>525187.7466666667</v>
      </c>
      <c r="I103" s="18">
        <f t="shared" ref="I103:I104" si="75">H103*1.05</f>
        <v>551447.13400000008</v>
      </c>
      <c r="J103" s="18">
        <v>550000</v>
      </c>
    </row>
    <row r="104" spans="1:10" x14ac:dyDescent="0.3">
      <c r="A104" s="19" t="s">
        <v>784</v>
      </c>
      <c r="B104" s="42" t="s">
        <v>783</v>
      </c>
      <c r="C104" s="18">
        <v>14728</v>
      </c>
      <c r="D104" s="18">
        <v>30246.37</v>
      </c>
      <c r="E104" s="18">
        <v>26169.4</v>
      </c>
      <c r="F104" s="18">
        <v>9648.7199999999993</v>
      </c>
      <c r="G104" s="18">
        <v>22372.139999999996</v>
      </c>
      <c r="H104" s="18">
        <f t="shared" si="74"/>
        <v>29829.519999999997</v>
      </c>
      <c r="I104" s="18">
        <f t="shared" si="75"/>
        <v>31320.995999999999</v>
      </c>
      <c r="J104" s="18">
        <v>31000</v>
      </c>
    </row>
    <row r="105" spans="1:10" x14ac:dyDescent="0.3">
      <c r="A105" s="26" t="s">
        <v>475</v>
      </c>
      <c r="B105" s="27" t="s">
        <v>476</v>
      </c>
      <c r="C105" s="28">
        <f t="shared" ref="C105:I105" si="76">SUM(C106:C108)</f>
        <v>92981.799999999988</v>
      </c>
      <c r="D105" s="28">
        <f t="shared" si="76"/>
        <v>81105.289999999994</v>
      </c>
      <c r="E105" s="28">
        <f t="shared" si="76"/>
        <v>70790.429999999993</v>
      </c>
      <c r="F105" s="28">
        <f t="shared" si="76"/>
        <v>32910.639999999999</v>
      </c>
      <c r="G105" s="28">
        <f t="shared" si="76"/>
        <v>665414.91</v>
      </c>
      <c r="H105" s="28">
        <f t="shared" si="76"/>
        <v>887219.88</v>
      </c>
      <c r="I105" s="28">
        <f t="shared" si="76"/>
        <v>931580.87399999995</v>
      </c>
      <c r="J105" s="28">
        <f t="shared" ref="J105" si="77">SUM(J106:J108)</f>
        <v>101000</v>
      </c>
    </row>
    <row r="106" spans="1:10" x14ac:dyDescent="0.3">
      <c r="A106" s="19" t="s">
        <v>782</v>
      </c>
      <c r="B106" s="42" t="s">
        <v>781</v>
      </c>
      <c r="C106" s="18">
        <v>130</v>
      </c>
      <c r="D106" s="18">
        <v>0</v>
      </c>
      <c r="E106" s="18">
        <v>1132.25</v>
      </c>
      <c r="F106" s="18">
        <v>14113.59</v>
      </c>
      <c r="G106" s="18">
        <v>0</v>
      </c>
      <c r="H106" s="18">
        <f>G106/9*12</f>
        <v>0</v>
      </c>
      <c r="I106" s="18">
        <f>H106*1.05</f>
        <v>0</v>
      </c>
      <c r="J106" s="18">
        <v>0</v>
      </c>
    </row>
    <row r="107" spans="1:10" x14ac:dyDescent="0.3">
      <c r="A107" s="19" t="s">
        <v>780</v>
      </c>
      <c r="B107" s="42" t="s">
        <v>779</v>
      </c>
      <c r="C107" s="18">
        <v>87040.9</v>
      </c>
      <c r="D107" s="18">
        <v>27145.8</v>
      </c>
      <c r="E107" s="18">
        <v>33688.120000000003</v>
      </c>
      <c r="F107" s="18">
        <v>18797.05</v>
      </c>
      <c r="G107" s="18">
        <v>29414.91</v>
      </c>
      <c r="H107" s="18">
        <f t="shared" ref="H107:H108" si="78">G107/9*12</f>
        <v>39219.879999999997</v>
      </c>
      <c r="I107" s="18">
        <f t="shared" ref="I107:J157" si="79">H107*1.05</f>
        <v>41180.873999999996</v>
      </c>
      <c r="J107" s="18">
        <v>41000</v>
      </c>
    </row>
    <row r="108" spans="1:10" x14ac:dyDescent="0.3">
      <c r="A108" s="19" t="s">
        <v>778</v>
      </c>
      <c r="B108" s="42" t="s">
        <v>777</v>
      </c>
      <c r="C108" s="18">
        <v>5810.9</v>
      </c>
      <c r="D108" s="18">
        <v>53959.49</v>
      </c>
      <c r="E108" s="18">
        <v>35970.06</v>
      </c>
      <c r="F108" s="18">
        <v>0</v>
      </c>
      <c r="G108" s="18">
        <v>636000</v>
      </c>
      <c r="H108" s="18">
        <f t="shared" si="78"/>
        <v>848000</v>
      </c>
      <c r="I108" s="18">
        <f t="shared" si="79"/>
        <v>890400</v>
      </c>
      <c r="J108" s="18">
        <v>60000</v>
      </c>
    </row>
    <row r="109" spans="1:10" x14ac:dyDescent="0.3">
      <c r="A109" s="26" t="s">
        <v>477</v>
      </c>
      <c r="B109" s="27" t="s">
        <v>478</v>
      </c>
      <c r="C109" s="28">
        <f t="shared" ref="C109:F109" si="80">SUM(C110:C112)</f>
        <v>0</v>
      </c>
      <c r="D109" s="28">
        <f t="shared" si="80"/>
        <v>0</v>
      </c>
      <c r="E109" s="28">
        <f t="shared" si="80"/>
        <v>0</v>
      </c>
      <c r="F109" s="28">
        <f t="shared" si="80"/>
        <v>0</v>
      </c>
      <c r="G109" s="28">
        <f t="shared" ref="G109:H109" si="81">SUM(G110:G112)</f>
        <v>0</v>
      </c>
      <c r="H109" s="28">
        <f t="shared" si="81"/>
        <v>0</v>
      </c>
      <c r="I109" s="28">
        <f t="shared" ref="I109:J109" si="82">SUM(I110:I112)</f>
        <v>0</v>
      </c>
      <c r="J109" s="28">
        <f t="shared" si="82"/>
        <v>0</v>
      </c>
    </row>
    <row r="110" spans="1:10" x14ac:dyDescent="0.3">
      <c r="A110" s="19" t="s">
        <v>776</v>
      </c>
      <c r="B110" s="42" t="s">
        <v>775</v>
      </c>
      <c r="C110" s="18">
        <v>0</v>
      </c>
      <c r="D110" s="18">
        <v>0</v>
      </c>
      <c r="E110" s="18">
        <v>0</v>
      </c>
      <c r="F110" s="18">
        <v>0</v>
      </c>
      <c r="G110" s="18">
        <v>0</v>
      </c>
      <c r="H110" s="18">
        <f>G110/9*12</f>
        <v>0</v>
      </c>
      <c r="I110" s="18">
        <f t="shared" si="79"/>
        <v>0</v>
      </c>
      <c r="J110" s="18">
        <f t="shared" si="79"/>
        <v>0</v>
      </c>
    </row>
    <row r="111" spans="1:10" ht="37.5" x14ac:dyDescent="0.3">
      <c r="A111" s="19" t="s">
        <v>774</v>
      </c>
      <c r="B111" s="42" t="s">
        <v>773</v>
      </c>
      <c r="C111" s="18">
        <v>0</v>
      </c>
      <c r="D111" s="18">
        <v>0</v>
      </c>
      <c r="E111" s="18">
        <v>0</v>
      </c>
      <c r="F111" s="18">
        <v>0</v>
      </c>
      <c r="G111" s="18">
        <v>0</v>
      </c>
      <c r="H111" s="18">
        <f t="shared" ref="H111:H112" si="83">G111/9*12</f>
        <v>0</v>
      </c>
      <c r="I111" s="18">
        <f t="shared" si="79"/>
        <v>0</v>
      </c>
      <c r="J111" s="18">
        <f t="shared" si="79"/>
        <v>0</v>
      </c>
    </row>
    <row r="112" spans="1:10" ht="37.5" x14ac:dyDescent="0.3">
      <c r="A112" s="19" t="s">
        <v>772</v>
      </c>
      <c r="B112" s="42" t="s">
        <v>771</v>
      </c>
      <c r="C112" s="18">
        <v>0</v>
      </c>
      <c r="D112" s="18">
        <v>0</v>
      </c>
      <c r="E112" s="18">
        <v>0</v>
      </c>
      <c r="F112" s="18">
        <v>0</v>
      </c>
      <c r="G112" s="18">
        <v>0</v>
      </c>
      <c r="H112" s="18">
        <f t="shared" si="83"/>
        <v>0</v>
      </c>
      <c r="I112" s="18">
        <f t="shared" si="79"/>
        <v>0</v>
      </c>
      <c r="J112" s="18">
        <f t="shared" si="79"/>
        <v>0</v>
      </c>
    </row>
    <row r="113" spans="1:10" x14ac:dyDescent="0.3">
      <c r="A113" s="26" t="s">
        <v>479</v>
      </c>
      <c r="B113" s="27" t="s">
        <v>480</v>
      </c>
      <c r="C113" s="28">
        <f t="shared" ref="C113:I113" si="84">SUM(C114:C117)</f>
        <v>47464</v>
      </c>
      <c r="D113" s="28">
        <f t="shared" si="84"/>
        <v>52322.03</v>
      </c>
      <c r="E113" s="28">
        <f t="shared" si="84"/>
        <v>52950.400000000001</v>
      </c>
      <c r="F113" s="28">
        <f t="shared" si="84"/>
        <v>73350.759999999995</v>
      </c>
      <c r="G113" s="28">
        <f t="shared" si="84"/>
        <v>64731.7</v>
      </c>
      <c r="H113" s="28">
        <f t="shared" si="84"/>
        <v>86308.933333333334</v>
      </c>
      <c r="I113" s="28">
        <f t="shared" si="84"/>
        <v>90624.38</v>
      </c>
      <c r="J113" s="28">
        <f t="shared" ref="J113" si="85">SUM(J114:J117)</f>
        <v>90200</v>
      </c>
    </row>
    <row r="114" spans="1:10" x14ac:dyDescent="0.3">
      <c r="A114" s="19" t="s">
        <v>770</v>
      </c>
      <c r="B114" s="20" t="s">
        <v>769</v>
      </c>
      <c r="C114" s="18">
        <v>38328</v>
      </c>
      <c r="D114" s="18">
        <v>39996.050000000003</v>
      </c>
      <c r="E114" s="18">
        <v>40790</v>
      </c>
      <c r="F114" s="18">
        <v>58192.57</v>
      </c>
      <c r="G114" s="18">
        <v>48842.89</v>
      </c>
      <c r="H114" s="18">
        <f>G114/9*12</f>
        <v>65123.853333333333</v>
      </c>
      <c r="I114" s="18">
        <f t="shared" si="79"/>
        <v>68380.046000000002</v>
      </c>
      <c r="J114" s="18">
        <v>68000</v>
      </c>
    </row>
    <row r="115" spans="1:10" x14ac:dyDescent="0.3">
      <c r="A115" s="19" t="s">
        <v>768</v>
      </c>
      <c r="B115" s="20" t="s">
        <v>767</v>
      </c>
      <c r="C115" s="18">
        <v>7008</v>
      </c>
      <c r="D115" s="18">
        <v>7964.98</v>
      </c>
      <c r="E115" s="18">
        <v>6926.4</v>
      </c>
      <c r="F115" s="18">
        <v>8880.19</v>
      </c>
      <c r="G115" s="18">
        <v>8876.8100000000013</v>
      </c>
      <c r="H115" s="18">
        <f t="shared" ref="H115:H117" si="86">G115/9*12</f>
        <v>11835.746666666668</v>
      </c>
      <c r="I115" s="18">
        <f t="shared" si="79"/>
        <v>12427.534000000001</v>
      </c>
      <c r="J115" s="18">
        <v>12400</v>
      </c>
    </row>
    <row r="116" spans="1:10" x14ac:dyDescent="0.3">
      <c r="A116" s="19" t="s">
        <v>766</v>
      </c>
      <c r="B116" s="20" t="s">
        <v>765</v>
      </c>
      <c r="C116" s="18">
        <v>0</v>
      </c>
      <c r="D116" s="18">
        <v>0</v>
      </c>
      <c r="E116" s="18">
        <v>0</v>
      </c>
      <c r="F116" s="18">
        <v>0</v>
      </c>
      <c r="G116" s="18">
        <v>0</v>
      </c>
      <c r="H116" s="18">
        <f t="shared" si="86"/>
        <v>0</v>
      </c>
      <c r="I116" s="18">
        <f t="shared" si="79"/>
        <v>0</v>
      </c>
      <c r="J116" s="18">
        <v>0</v>
      </c>
    </row>
    <row r="117" spans="1:10" x14ac:dyDescent="0.3">
      <c r="A117" s="19" t="s">
        <v>764</v>
      </c>
      <c r="B117" s="20" t="s">
        <v>763</v>
      </c>
      <c r="C117" s="18">
        <v>2128</v>
      </c>
      <c r="D117" s="18">
        <v>4361</v>
      </c>
      <c r="E117" s="18">
        <v>5234</v>
      </c>
      <c r="F117" s="18">
        <v>6278</v>
      </c>
      <c r="G117" s="18">
        <v>7012</v>
      </c>
      <c r="H117" s="18">
        <f t="shared" si="86"/>
        <v>9349.3333333333321</v>
      </c>
      <c r="I117" s="18">
        <f t="shared" si="79"/>
        <v>9816.7999999999993</v>
      </c>
      <c r="J117" s="18">
        <v>9800</v>
      </c>
    </row>
    <row r="118" spans="1:10" x14ac:dyDescent="0.3">
      <c r="A118" s="26" t="s">
        <v>481</v>
      </c>
      <c r="B118" s="27" t="s">
        <v>482</v>
      </c>
      <c r="C118" s="28">
        <f t="shared" ref="C118:F118" si="87">SUM(C119:C124)</f>
        <v>0</v>
      </c>
      <c r="D118" s="28">
        <f t="shared" si="87"/>
        <v>109.25</v>
      </c>
      <c r="E118" s="28">
        <f t="shared" si="87"/>
        <v>76</v>
      </c>
      <c r="F118" s="28">
        <f t="shared" si="87"/>
        <v>0</v>
      </c>
      <c r="G118" s="28">
        <f t="shared" ref="G118:H118" si="88">SUM(G119:G124)</f>
        <v>3010.09</v>
      </c>
      <c r="H118" s="28">
        <f t="shared" si="88"/>
        <v>4013.4533333333334</v>
      </c>
      <c r="I118" s="28">
        <f t="shared" ref="I118:J118" si="89">SUM(I119:I124)</f>
        <v>4214.1260000000002</v>
      </c>
      <c r="J118" s="28">
        <f t="shared" si="89"/>
        <v>4200</v>
      </c>
    </row>
    <row r="119" spans="1:10" x14ac:dyDescent="0.3">
      <c r="A119" s="19" t="s">
        <v>762</v>
      </c>
      <c r="B119" s="20" t="s">
        <v>761</v>
      </c>
      <c r="C119" s="18">
        <v>0</v>
      </c>
      <c r="D119" s="18">
        <v>0</v>
      </c>
      <c r="E119" s="18">
        <v>0</v>
      </c>
      <c r="F119" s="18">
        <v>0</v>
      </c>
      <c r="G119" s="18">
        <v>0</v>
      </c>
      <c r="H119" s="18">
        <f>G119/9*12</f>
        <v>0</v>
      </c>
      <c r="I119" s="18">
        <f t="shared" si="79"/>
        <v>0</v>
      </c>
      <c r="J119" s="18">
        <v>0</v>
      </c>
    </row>
    <row r="120" spans="1:10" x14ac:dyDescent="0.3">
      <c r="A120" s="19" t="s">
        <v>760</v>
      </c>
      <c r="B120" s="20" t="s">
        <v>759</v>
      </c>
      <c r="C120" s="18">
        <v>0</v>
      </c>
      <c r="D120" s="18">
        <v>0</v>
      </c>
      <c r="E120" s="18">
        <v>0</v>
      </c>
      <c r="F120" s="18">
        <v>0</v>
      </c>
      <c r="G120" s="18">
        <v>0</v>
      </c>
      <c r="H120" s="18">
        <f t="shared" ref="H120:H124" si="90">G120/9*12</f>
        <v>0</v>
      </c>
      <c r="I120" s="18">
        <f t="shared" si="79"/>
        <v>0</v>
      </c>
      <c r="J120" s="18">
        <v>0</v>
      </c>
    </row>
    <row r="121" spans="1:10" x14ac:dyDescent="0.3">
      <c r="A121" s="19" t="s">
        <v>758</v>
      </c>
      <c r="B121" s="20" t="s">
        <v>757</v>
      </c>
      <c r="C121" s="18">
        <v>0</v>
      </c>
      <c r="D121" s="18">
        <v>0</v>
      </c>
      <c r="E121" s="18">
        <v>0</v>
      </c>
      <c r="F121" s="18">
        <v>0</v>
      </c>
      <c r="G121" s="18">
        <v>3000</v>
      </c>
      <c r="H121" s="18">
        <f t="shared" si="90"/>
        <v>4000</v>
      </c>
      <c r="I121" s="18">
        <f t="shared" si="79"/>
        <v>4200</v>
      </c>
      <c r="J121" s="18">
        <v>4200</v>
      </c>
    </row>
    <row r="122" spans="1:10" x14ac:dyDescent="0.3">
      <c r="A122" s="19" t="s">
        <v>756</v>
      </c>
      <c r="B122" s="20" t="s">
        <v>755</v>
      </c>
      <c r="C122" s="18">
        <v>0</v>
      </c>
      <c r="D122" s="18">
        <v>0</v>
      </c>
      <c r="E122" s="18">
        <v>0</v>
      </c>
      <c r="F122" s="18">
        <v>0</v>
      </c>
      <c r="G122" s="18">
        <v>0</v>
      </c>
      <c r="H122" s="18">
        <f t="shared" si="90"/>
        <v>0</v>
      </c>
      <c r="I122" s="18">
        <f t="shared" si="79"/>
        <v>0</v>
      </c>
      <c r="J122" s="18">
        <v>0</v>
      </c>
    </row>
    <row r="123" spans="1:10" x14ac:dyDescent="0.3">
      <c r="A123" s="19" t="s">
        <v>754</v>
      </c>
      <c r="B123" s="20" t="s">
        <v>753</v>
      </c>
      <c r="C123" s="18"/>
      <c r="D123" s="18"/>
      <c r="E123" s="18"/>
      <c r="F123" s="18"/>
      <c r="G123" s="18">
        <v>10.09</v>
      </c>
      <c r="H123" s="18">
        <f t="shared" si="90"/>
        <v>13.453333333333333</v>
      </c>
      <c r="I123" s="18">
        <f t="shared" si="79"/>
        <v>14.126000000000001</v>
      </c>
      <c r="J123" s="18">
        <v>0</v>
      </c>
    </row>
    <row r="124" spans="1:10" x14ac:dyDescent="0.3">
      <c r="A124" s="19" t="s">
        <v>752</v>
      </c>
      <c r="B124" s="20" t="s">
        <v>751</v>
      </c>
      <c r="C124" s="18">
        <v>0</v>
      </c>
      <c r="D124" s="18">
        <v>109.25</v>
      </c>
      <c r="E124" s="18">
        <v>76</v>
      </c>
      <c r="F124" s="18">
        <v>0</v>
      </c>
      <c r="G124" s="18">
        <v>0</v>
      </c>
      <c r="H124" s="18">
        <f t="shared" si="90"/>
        <v>0</v>
      </c>
      <c r="I124" s="18">
        <f t="shared" si="79"/>
        <v>0</v>
      </c>
      <c r="J124" s="18">
        <v>0</v>
      </c>
    </row>
    <row r="125" spans="1:10" x14ac:dyDescent="0.3">
      <c r="A125" s="26" t="s">
        <v>483</v>
      </c>
      <c r="B125" s="27" t="s">
        <v>750</v>
      </c>
      <c r="C125" s="28">
        <f t="shared" ref="C125:I125" si="91">SUM(C126:C133)</f>
        <v>18474377.32</v>
      </c>
      <c r="D125" s="28">
        <f t="shared" si="91"/>
        <v>21491500.82</v>
      </c>
      <c r="E125" s="28">
        <f t="shared" si="91"/>
        <v>23732445.719999999</v>
      </c>
      <c r="F125" s="28">
        <f t="shared" si="91"/>
        <v>27625541.239999998</v>
      </c>
      <c r="G125" s="28">
        <f t="shared" si="91"/>
        <v>23640284.510000005</v>
      </c>
      <c r="H125" s="28">
        <f t="shared" si="91"/>
        <v>31520379.346666675</v>
      </c>
      <c r="I125" s="28">
        <f t="shared" si="91"/>
        <v>33096398.314000007</v>
      </c>
      <c r="J125" s="28">
        <f t="shared" ref="J125" si="92">SUM(J126:J133)</f>
        <v>33096392</v>
      </c>
    </row>
    <row r="126" spans="1:10" x14ac:dyDescent="0.3">
      <c r="A126" s="19" t="s">
        <v>749</v>
      </c>
      <c r="B126" s="20" t="s">
        <v>748</v>
      </c>
      <c r="C126" s="18">
        <v>12053466.4</v>
      </c>
      <c r="D126" s="18">
        <v>13299187.550000001</v>
      </c>
      <c r="E126" s="18">
        <v>14874209.07</v>
      </c>
      <c r="F126" s="18">
        <v>15226914.84</v>
      </c>
      <c r="G126" s="18">
        <v>15359866.810000002</v>
      </c>
      <c r="H126" s="18">
        <f>G126/9*12</f>
        <v>20479822.413333338</v>
      </c>
      <c r="I126" s="18">
        <f t="shared" si="79"/>
        <v>21503813.534000006</v>
      </c>
      <c r="J126" s="18">
        <v>21503813</v>
      </c>
    </row>
    <row r="127" spans="1:10" x14ac:dyDescent="0.3">
      <c r="A127" s="19" t="s">
        <v>747</v>
      </c>
      <c r="B127" s="20" t="s">
        <v>746</v>
      </c>
      <c r="C127" s="18">
        <v>4822.2</v>
      </c>
      <c r="D127" s="18">
        <v>688.8</v>
      </c>
      <c r="E127" s="18">
        <v>0</v>
      </c>
      <c r="F127" s="18">
        <v>0</v>
      </c>
      <c r="G127" s="18">
        <v>0</v>
      </c>
      <c r="H127" s="18">
        <f t="shared" ref="H127:H157" si="93">G127/9*12</f>
        <v>0</v>
      </c>
      <c r="I127" s="18">
        <f t="shared" si="79"/>
        <v>0</v>
      </c>
      <c r="J127" s="18">
        <v>0</v>
      </c>
    </row>
    <row r="128" spans="1:10" x14ac:dyDescent="0.3">
      <c r="A128" s="19" t="s">
        <v>745</v>
      </c>
      <c r="B128" s="20" t="s">
        <v>744</v>
      </c>
      <c r="C128" s="18">
        <v>0</v>
      </c>
      <c r="D128" s="18">
        <v>0</v>
      </c>
      <c r="E128" s="18">
        <v>0</v>
      </c>
      <c r="F128" s="18">
        <v>0</v>
      </c>
      <c r="G128" s="18">
        <v>0</v>
      </c>
      <c r="H128" s="18">
        <f t="shared" si="93"/>
        <v>0</v>
      </c>
      <c r="I128" s="18">
        <f t="shared" si="79"/>
        <v>0</v>
      </c>
      <c r="J128" s="18">
        <v>0</v>
      </c>
    </row>
    <row r="129" spans="1:10" x14ac:dyDescent="0.3">
      <c r="A129" s="19" t="s">
        <v>743</v>
      </c>
      <c r="B129" s="20" t="s">
        <v>742</v>
      </c>
      <c r="C129" s="18">
        <v>524329.29</v>
      </c>
      <c r="D129" s="18">
        <v>592815.61</v>
      </c>
      <c r="E129" s="18">
        <v>691430.3</v>
      </c>
      <c r="F129" s="18">
        <v>672858.69</v>
      </c>
      <c r="G129" s="18">
        <v>797197.64999999991</v>
      </c>
      <c r="H129" s="18">
        <f t="shared" si="93"/>
        <v>1062930.2</v>
      </c>
      <c r="I129" s="18">
        <f t="shared" si="79"/>
        <v>1116076.71</v>
      </c>
      <c r="J129" s="18">
        <v>1116076</v>
      </c>
    </row>
    <row r="130" spans="1:10" x14ac:dyDescent="0.3">
      <c r="A130" s="19" t="s">
        <v>741</v>
      </c>
      <c r="B130" s="20" t="s">
        <v>740</v>
      </c>
      <c r="C130" s="18">
        <v>2857456.29</v>
      </c>
      <c r="D130" s="18">
        <v>3142401.75</v>
      </c>
      <c r="E130" s="18">
        <v>3487159.72</v>
      </c>
      <c r="F130" s="18">
        <v>3628833.79</v>
      </c>
      <c r="G130" s="18">
        <v>3689101.8500000006</v>
      </c>
      <c r="H130" s="18">
        <f t="shared" si="93"/>
        <v>4918802.4666666677</v>
      </c>
      <c r="I130" s="18">
        <f t="shared" si="79"/>
        <v>5164742.5900000017</v>
      </c>
      <c r="J130" s="18">
        <v>5164742</v>
      </c>
    </row>
    <row r="131" spans="1:10" x14ac:dyDescent="0.3">
      <c r="A131" s="19" t="s">
        <v>739</v>
      </c>
      <c r="B131" s="20" t="s">
        <v>738</v>
      </c>
      <c r="C131" s="18">
        <v>430700.42</v>
      </c>
      <c r="D131" s="18">
        <v>473417.27</v>
      </c>
      <c r="E131" s="18">
        <v>525936.32999999996</v>
      </c>
      <c r="F131" s="18">
        <v>545940.77</v>
      </c>
      <c r="G131" s="18">
        <v>554724.68999999994</v>
      </c>
      <c r="H131" s="18">
        <f t="shared" si="93"/>
        <v>739632.91999999993</v>
      </c>
      <c r="I131" s="18">
        <f t="shared" si="79"/>
        <v>776614.56599999999</v>
      </c>
      <c r="J131" s="18">
        <v>776614</v>
      </c>
    </row>
    <row r="132" spans="1:10" x14ac:dyDescent="0.3">
      <c r="A132" s="19" t="s">
        <v>737</v>
      </c>
      <c r="B132" s="20" t="s">
        <v>736</v>
      </c>
      <c r="C132" s="18">
        <v>2080257.55</v>
      </c>
      <c r="D132" s="18">
        <v>3250851.8399999999</v>
      </c>
      <c r="E132" s="18">
        <v>3267103.18</v>
      </c>
      <c r="F132" s="18">
        <v>6581348.04</v>
      </c>
      <c r="G132" s="18">
        <v>2496431.25</v>
      </c>
      <c r="H132" s="18">
        <f t="shared" si="93"/>
        <v>3328575</v>
      </c>
      <c r="I132" s="18">
        <f t="shared" si="79"/>
        <v>3495003.75</v>
      </c>
      <c r="J132" s="18">
        <v>3495000</v>
      </c>
    </row>
    <row r="133" spans="1:10" x14ac:dyDescent="0.3">
      <c r="A133" s="19" t="s">
        <v>735</v>
      </c>
      <c r="B133" s="20" t="s">
        <v>734</v>
      </c>
      <c r="C133" s="18">
        <v>523345.17</v>
      </c>
      <c r="D133" s="18">
        <v>732138</v>
      </c>
      <c r="E133" s="18">
        <v>886607.12</v>
      </c>
      <c r="F133" s="18">
        <v>969645.11</v>
      </c>
      <c r="G133" s="18">
        <v>742962.26</v>
      </c>
      <c r="H133" s="18">
        <f t="shared" si="93"/>
        <v>990616.34666666668</v>
      </c>
      <c r="I133" s="18">
        <f t="shared" si="79"/>
        <v>1040147.1640000001</v>
      </c>
      <c r="J133" s="18">
        <v>1040147</v>
      </c>
    </row>
    <row r="134" spans="1:10" x14ac:dyDescent="0.3">
      <c r="A134" s="26" t="s">
        <v>484</v>
      </c>
      <c r="B134" s="27" t="s">
        <v>485</v>
      </c>
      <c r="C134" s="28">
        <f t="shared" ref="C134:I134" si="94">SUM(C135:C142)</f>
        <v>798005.5</v>
      </c>
      <c r="D134" s="28">
        <f t="shared" si="94"/>
        <v>1023370.6100000001</v>
      </c>
      <c r="E134" s="28">
        <f t="shared" si="94"/>
        <v>1215672.75</v>
      </c>
      <c r="F134" s="28">
        <f t="shared" si="94"/>
        <v>1443803.4100000001</v>
      </c>
      <c r="G134" s="28">
        <f t="shared" si="94"/>
        <v>1311596.18</v>
      </c>
      <c r="H134" s="28">
        <f t="shared" si="94"/>
        <v>1748794.9066666667</v>
      </c>
      <c r="I134" s="28">
        <f t="shared" si="94"/>
        <v>1836234.6520000002</v>
      </c>
      <c r="J134" s="28">
        <f t="shared" ref="J134" si="95">SUM(J135:J142)</f>
        <v>1837000</v>
      </c>
    </row>
    <row r="135" spans="1:10" x14ac:dyDescent="0.3">
      <c r="A135" s="19" t="s">
        <v>733</v>
      </c>
      <c r="B135" s="20" t="s">
        <v>732</v>
      </c>
      <c r="C135" s="18">
        <v>89733</v>
      </c>
      <c r="D135" s="18">
        <v>207434.05</v>
      </c>
      <c r="E135" s="18">
        <v>376108.14</v>
      </c>
      <c r="F135" s="18">
        <v>480149.95</v>
      </c>
      <c r="G135" s="18">
        <v>441951.63999999996</v>
      </c>
      <c r="H135" s="18">
        <f t="shared" si="93"/>
        <v>589268.85333333327</v>
      </c>
      <c r="I135" s="18">
        <f t="shared" si="79"/>
        <v>618732.29599999997</v>
      </c>
      <c r="J135" s="18">
        <v>619000</v>
      </c>
    </row>
    <row r="136" spans="1:10" x14ac:dyDescent="0.3">
      <c r="A136" s="19" t="s">
        <v>731</v>
      </c>
      <c r="B136" s="20" t="s">
        <v>730</v>
      </c>
      <c r="C136" s="18">
        <v>0</v>
      </c>
      <c r="D136" s="18">
        <v>0</v>
      </c>
      <c r="E136" s="18">
        <v>0</v>
      </c>
      <c r="F136" s="18">
        <v>5826.9</v>
      </c>
      <c r="G136" s="18">
        <v>0</v>
      </c>
      <c r="H136" s="18">
        <f t="shared" si="93"/>
        <v>0</v>
      </c>
      <c r="I136" s="18">
        <f t="shared" si="79"/>
        <v>0</v>
      </c>
      <c r="J136" s="18">
        <v>0</v>
      </c>
    </row>
    <row r="137" spans="1:10" x14ac:dyDescent="0.3">
      <c r="A137" s="19" t="s">
        <v>729</v>
      </c>
      <c r="B137" s="20" t="s">
        <v>728</v>
      </c>
      <c r="C137" s="18">
        <v>37917</v>
      </c>
      <c r="D137" s="18">
        <v>32146.5</v>
      </c>
      <c r="E137" s="18">
        <v>39538.699999999997</v>
      </c>
      <c r="F137" s="18">
        <v>7092</v>
      </c>
      <c r="G137" s="18">
        <v>0</v>
      </c>
      <c r="H137" s="18">
        <f t="shared" si="93"/>
        <v>0</v>
      </c>
      <c r="I137" s="18">
        <f t="shared" si="79"/>
        <v>0</v>
      </c>
      <c r="J137" s="18">
        <v>0</v>
      </c>
    </row>
    <row r="138" spans="1:10" x14ac:dyDescent="0.3">
      <c r="A138" s="19" t="s">
        <v>727</v>
      </c>
      <c r="B138" s="20" t="s">
        <v>726</v>
      </c>
      <c r="C138" s="18">
        <v>0</v>
      </c>
      <c r="D138" s="18">
        <v>0</v>
      </c>
      <c r="E138" s="18">
        <v>0</v>
      </c>
      <c r="F138" s="18">
        <v>0.01</v>
      </c>
      <c r="G138" s="18">
        <v>0</v>
      </c>
      <c r="H138" s="18">
        <f t="shared" si="93"/>
        <v>0</v>
      </c>
      <c r="I138" s="18">
        <f t="shared" si="79"/>
        <v>0</v>
      </c>
      <c r="J138" s="18">
        <v>0</v>
      </c>
    </row>
    <row r="139" spans="1:10" x14ac:dyDescent="0.3">
      <c r="A139" s="19" t="s">
        <v>725</v>
      </c>
      <c r="B139" s="20" t="s">
        <v>724</v>
      </c>
      <c r="C139" s="18">
        <v>0</v>
      </c>
      <c r="D139" s="18">
        <v>390.5</v>
      </c>
      <c r="E139" s="18">
        <v>0</v>
      </c>
      <c r="F139" s="18">
        <v>0</v>
      </c>
      <c r="G139" s="18">
        <v>0</v>
      </c>
      <c r="H139" s="18">
        <f t="shared" si="93"/>
        <v>0</v>
      </c>
      <c r="I139" s="18">
        <f t="shared" si="79"/>
        <v>0</v>
      </c>
      <c r="J139" s="18">
        <v>0</v>
      </c>
    </row>
    <row r="140" spans="1:10" x14ac:dyDescent="0.3">
      <c r="A140" s="19" t="s">
        <v>723</v>
      </c>
      <c r="B140" s="20" t="s">
        <v>722</v>
      </c>
      <c r="C140" s="18">
        <v>670355.5</v>
      </c>
      <c r="D140" s="18">
        <v>783399.56</v>
      </c>
      <c r="E140" s="18">
        <v>800025.91</v>
      </c>
      <c r="F140" s="18">
        <v>950734.55</v>
      </c>
      <c r="G140" s="18">
        <v>869644.54</v>
      </c>
      <c r="H140" s="18">
        <f t="shared" si="93"/>
        <v>1159526.0533333335</v>
      </c>
      <c r="I140" s="18">
        <f t="shared" si="79"/>
        <v>1217502.3560000001</v>
      </c>
      <c r="J140" s="18">
        <v>1218000</v>
      </c>
    </row>
    <row r="141" spans="1:10" x14ac:dyDescent="0.3">
      <c r="A141" s="19" t="s">
        <v>721</v>
      </c>
      <c r="B141" s="20" t="s">
        <v>720</v>
      </c>
      <c r="C141" s="18">
        <v>0</v>
      </c>
      <c r="D141" s="18">
        <v>0</v>
      </c>
      <c r="E141" s="18">
        <v>0</v>
      </c>
      <c r="F141" s="18">
        <v>0</v>
      </c>
      <c r="G141" s="18">
        <v>0</v>
      </c>
      <c r="H141" s="18">
        <f t="shared" si="93"/>
        <v>0</v>
      </c>
      <c r="I141" s="18">
        <f t="shared" si="79"/>
        <v>0</v>
      </c>
      <c r="J141" s="18">
        <v>0</v>
      </c>
    </row>
    <row r="142" spans="1:10" x14ac:dyDescent="0.3">
      <c r="A142" s="19" t="s">
        <v>719</v>
      </c>
      <c r="B142" s="20" t="s">
        <v>718</v>
      </c>
      <c r="C142" s="18">
        <v>0</v>
      </c>
      <c r="D142" s="18">
        <v>0</v>
      </c>
      <c r="E142" s="18">
        <v>0</v>
      </c>
      <c r="F142" s="18">
        <v>0</v>
      </c>
      <c r="G142" s="18">
        <v>0</v>
      </c>
      <c r="H142" s="18">
        <f t="shared" si="93"/>
        <v>0</v>
      </c>
      <c r="I142" s="18">
        <f t="shared" si="79"/>
        <v>0</v>
      </c>
      <c r="J142" s="18">
        <v>0</v>
      </c>
    </row>
    <row r="143" spans="1:10" x14ac:dyDescent="0.3">
      <c r="A143" s="26" t="s">
        <v>486</v>
      </c>
      <c r="B143" s="27" t="s">
        <v>487</v>
      </c>
      <c r="C143" s="28">
        <f t="shared" ref="C143:I143" si="96">SUM(C144:C146)</f>
        <v>337923.17000000004</v>
      </c>
      <c r="D143" s="28">
        <f t="shared" si="96"/>
        <v>307684</v>
      </c>
      <c r="E143" s="28">
        <f t="shared" si="96"/>
        <v>295529</v>
      </c>
      <c r="F143" s="28">
        <f t="shared" si="96"/>
        <v>326815.91000000003</v>
      </c>
      <c r="G143" s="28">
        <f t="shared" si="96"/>
        <v>257797.38999999998</v>
      </c>
      <c r="H143" s="28">
        <f t="shared" si="96"/>
        <v>343729.85333333327</v>
      </c>
      <c r="I143" s="28">
        <f t="shared" si="96"/>
        <v>360916.34600000002</v>
      </c>
      <c r="J143" s="28">
        <f t="shared" ref="J143" si="97">SUM(J144:J146)</f>
        <v>360670</v>
      </c>
    </row>
    <row r="144" spans="1:10" x14ac:dyDescent="0.3">
      <c r="A144" s="19" t="s">
        <v>717</v>
      </c>
      <c r="B144" s="20" t="s">
        <v>716</v>
      </c>
      <c r="C144" s="18">
        <v>178958.17</v>
      </c>
      <c r="D144" s="18">
        <v>179959.5</v>
      </c>
      <c r="E144" s="18">
        <v>176176.5</v>
      </c>
      <c r="F144" s="18">
        <v>200807.81</v>
      </c>
      <c r="G144" s="18">
        <v>170997.4</v>
      </c>
      <c r="H144" s="18">
        <f t="shared" si="93"/>
        <v>227996.53333333333</v>
      </c>
      <c r="I144" s="18">
        <f t="shared" si="79"/>
        <v>239396.36000000002</v>
      </c>
      <c r="J144" s="18">
        <v>239000</v>
      </c>
    </row>
    <row r="145" spans="1:10" x14ac:dyDescent="0.3">
      <c r="A145" s="19" t="s">
        <v>715</v>
      </c>
      <c r="B145" s="20" t="s">
        <v>714</v>
      </c>
      <c r="C145" s="18">
        <v>19048</v>
      </c>
      <c r="D145" s="18">
        <v>10949</v>
      </c>
      <c r="E145" s="18">
        <v>1358</v>
      </c>
      <c r="F145" s="18">
        <v>3837</v>
      </c>
      <c r="G145" s="18">
        <v>4766</v>
      </c>
      <c r="H145" s="18">
        <f t="shared" si="93"/>
        <v>6354.6666666666661</v>
      </c>
      <c r="I145" s="18">
        <f t="shared" si="79"/>
        <v>6672.4</v>
      </c>
      <c r="J145" s="18">
        <v>6670</v>
      </c>
    </row>
    <row r="146" spans="1:10" x14ac:dyDescent="0.3">
      <c r="A146" s="19" t="s">
        <v>713</v>
      </c>
      <c r="B146" s="20" t="s">
        <v>712</v>
      </c>
      <c r="C146" s="18">
        <v>139917</v>
      </c>
      <c r="D146" s="18">
        <v>116775.5</v>
      </c>
      <c r="E146" s="18">
        <v>117994.5</v>
      </c>
      <c r="F146" s="18">
        <v>122171.1</v>
      </c>
      <c r="G146" s="18">
        <v>82033.989999999991</v>
      </c>
      <c r="H146" s="18">
        <f t="shared" si="93"/>
        <v>109378.65333333332</v>
      </c>
      <c r="I146" s="18">
        <f t="shared" si="79"/>
        <v>114847.586</v>
      </c>
      <c r="J146" s="18">
        <v>115000</v>
      </c>
    </row>
    <row r="147" spans="1:10" x14ac:dyDescent="0.3">
      <c r="A147" s="26" t="s">
        <v>488</v>
      </c>
      <c r="B147" s="27" t="s">
        <v>489</v>
      </c>
      <c r="C147" s="28">
        <f t="shared" ref="C147:I147" si="98">SUM(C148:C150)</f>
        <v>520166.04</v>
      </c>
      <c r="D147" s="28">
        <f t="shared" si="98"/>
        <v>781165.65</v>
      </c>
      <c r="E147" s="28">
        <f t="shared" si="98"/>
        <v>696877.93</v>
      </c>
      <c r="F147" s="28">
        <f t="shared" si="98"/>
        <v>700333.11</v>
      </c>
      <c r="G147" s="28">
        <f t="shared" si="98"/>
        <v>737571.95</v>
      </c>
      <c r="H147" s="28">
        <f t="shared" si="98"/>
        <v>983429.2666666666</v>
      </c>
      <c r="I147" s="28">
        <f t="shared" si="98"/>
        <v>1032600.73</v>
      </c>
      <c r="J147" s="28">
        <f t="shared" ref="J147" si="99">SUM(J148:J150)</f>
        <v>1033366</v>
      </c>
    </row>
    <row r="148" spans="1:10" x14ac:dyDescent="0.3">
      <c r="A148" s="19" t="s">
        <v>711</v>
      </c>
      <c r="B148" s="20" t="s">
        <v>710</v>
      </c>
      <c r="C148" s="18">
        <v>433090.54</v>
      </c>
      <c r="D148" s="18">
        <v>670953.35</v>
      </c>
      <c r="E148" s="18">
        <v>572872.06000000006</v>
      </c>
      <c r="F148" s="18">
        <v>531811.99</v>
      </c>
      <c r="G148" s="18">
        <v>434735.12</v>
      </c>
      <c r="H148" s="18">
        <f t="shared" si="93"/>
        <v>579646.82666666666</v>
      </c>
      <c r="I148" s="18">
        <f t="shared" si="79"/>
        <v>608629.16800000006</v>
      </c>
      <c r="J148" s="18">
        <v>609000</v>
      </c>
    </row>
    <row r="149" spans="1:10" x14ac:dyDescent="0.3">
      <c r="A149" s="19" t="s">
        <v>709</v>
      </c>
      <c r="B149" s="20" t="s">
        <v>708</v>
      </c>
      <c r="C149" s="18">
        <v>13940</v>
      </c>
      <c r="D149" s="18">
        <v>7248</v>
      </c>
      <c r="E149" s="18">
        <v>7968</v>
      </c>
      <c r="F149" s="18">
        <v>927.5</v>
      </c>
      <c r="G149" s="18">
        <v>976</v>
      </c>
      <c r="H149" s="18">
        <f t="shared" si="93"/>
        <v>1301.3333333333333</v>
      </c>
      <c r="I149" s="18">
        <f t="shared" si="79"/>
        <v>1366.4</v>
      </c>
      <c r="J149" s="18">
        <v>1366</v>
      </c>
    </row>
    <row r="150" spans="1:10" x14ac:dyDescent="0.3">
      <c r="A150" s="19" t="s">
        <v>707</v>
      </c>
      <c r="B150" s="20" t="s">
        <v>706</v>
      </c>
      <c r="C150" s="18">
        <v>73135.5</v>
      </c>
      <c r="D150" s="18">
        <v>102964.3</v>
      </c>
      <c r="E150" s="18">
        <v>116037.87</v>
      </c>
      <c r="F150" s="18">
        <v>167593.62</v>
      </c>
      <c r="G150" s="18">
        <v>301860.82999999996</v>
      </c>
      <c r="H150" s="18">
        <f t="shared" si="93"/>
        <v>402481.10666666657</v>
      </c>
      <c r="I150" s="18">
        <f t="shared" si="79"/>
        <v>422605.16199999989</v>
      </c>
      <c r="J150" s="18">
        <v>423000</v>
      </c>
    </row>
    <row r="151" spans="1:10" x14ac:dyDescent="0.3">
      <c r="A151" s="26" t="s">
        <v>490</v>
      </c>
      <c r="B151" s="27" t="s">
        <v>491</v>
      </c>
      <c r="C151" s="28">
        <f t="shared" ref="C151:I151" si="100">SUM(C152:C157)</f>
        <v>812648.52</v>
      </c>
      <c r="D151" s="28">
        <f t="shared" si="100"/>
        <v>1025721.02</v>
      </c>
      <c r="E151" s="28">
        <f t="shared" si="100"/>
        <v>1078458.79</v>
      </c>
      <c r="F151" s="28">
        <f t="shared" si="100"/>
        <v>1238669.58</v>
      </c>
      <c r="G151" s="28">
        <f t="shared" si="100"/>
        <v>935047.95000000007</v>
      </c>
      <c r="H151" s="28">
        <f t="shared" si="100"/>
        <v>1246730.6000000001</v>
      </c>
      <c r="I151" s="28">
        <f t="shared" si="100"/>
        <v>1309067.1300000004</v>
      </c>
      <c r="J151" s="28">
        <f t="shared" ref="J151" si="101">SUM(J152:J157)</f>
        <v>1308750</v>
      </c>
    </row>
    <row r="152" spans="1:10" x14ac:dyDescent="0.3">
      <c r="A152" s="19" t="s">
        <v>705</v>
      </c>
      <c r="B152" s="20" t="s">
        <v>704</v>
      </c>
      <c r="C152" s="18">
        <v>8888</v>
      </c>
      <c r="D152" s="18">
        <v>2064</v>
      </c>
      <c r="E152" s="18">
        <v>3412.2</v>
      </c>
      <c r="F152" s="18">
        <v>4308.57</v>
      </c>
      <c r="G152" s="18">
        <v>3393.66</v>
      </c>
      <c r="H152" s="18">
        <f t="shared" si="93"/>
        <v>4524.88</v>
      </c>
      <c r="I152" s="18">
        <f t="shared" si="79"/>
        <v>4751.1240000000007</v>
      </c>
      <c r="J152" s="18">
        <v>4750</v>
      </c>
    </row>
    <row r="153" spans="1:10" x14ac:dyDescent="0.3">
      <c r="A153" s="19" t="s">
        <v>703</v>
      </c>
      <c r="B153" s="20" t="s">
        <v>702</v>
      </c>
      <c r="C153" s="18">
        <v>173668</v>
      </c>
      <c r="D153" s="18">
        <v>180030</v>
      </c>
      <c r="E153" s="18">
        <v>206251.6</v>
      </c>
      <c r="F153" s="18">
        <v>271416.05</v>
      </c>
      <c r="G153" s="18">
        <v>197960.21000000002</v>
      </c>
      <c r="H153" s="18">
        <f t="shared" si="93"/>
        <v>263946.94666666671</v>
      </c>
      <c r="I153" s="18">
        <f t="shared" si="79"/>
        <v>277144.29400000005</v>
      </c>
      <c r="J153" s="18">
        <v>277000</v>
      </c>
    </row>
    <row r="154" spans="1:10" x14ac:dyDescent="0.3">
      <c r="A154" s="19" t="s">
        <v>701</v>
      </c>
      <c r="B154" s="20" t="s">
        <v>700</v>
      </c>
      <c r="C154" s="18">
        <v>338189.52</v>
      </c>
      <c r="D154" s="18">
        <v>436185.35</v>
      </c>
      <c r="E154" s="18">
        <v>529023.27</v>
      </c>
      <c r="F154" s="18">
        <v>523469.03</v>
      </c>
      <c r="G154" s="18">
        <v>408948.53</v>
      </c>
      <c r="H154" s="18">
        <f t="shared" si="93"/>
        <v>545264.70666666678</v>
      </c>
      <c r="I154" s="18">
        <f t="shared" si="79"/>
        <v>572527.94200000016</v>
      </c>
      <c r="J154" s="18">
        <v>572000</v>
      </c>
    </row>
    <row r="155" spans="1:10" x14ac:dyDescent="0.3">
      <c r="A155" s="19" t="s">
        <v>699</v>
      </c>
      <c r="B155" s="20" t="s">
        <v>698</v>
      </c>
      <c r="C155" s="18">
        <v>0</v>
      </c>
      <c r="D155" s="18">
        <v>0</v>
      </c>
      <c r="E155" s="18">
        <v>0</v>
      </c>
      <c r="F155" s="18">
        <v>0</v>
      </c>
      <c r="G155" s="18">
        <v>0</v>
      </c>
      <c r="H155" s="18">
        <f t="shared" si="93"/>
        <v>0</v>
      </c>
      <c r="I155" s="18">
        <f t="shared" si="79"/>
        <v>0</v>
      </c>
      <c r="J155" s="18">
        <v>0</v>
      </c>
    </row>
    <row r="156" spans="1:10" x14ac:dyDescent="0.3">
      <c r="A156" s="19" t="s">
        <v>697</v>
      </c>
      <c r="B156" s="20" t="s">
        <v>696</v>
      </c>
      <c r="C156" s="18">
        <v>0</v>
      </c>
      <c r="D156" s="18">
        <v>0</v>
      </c>
      <c r="E156" s="18">
        <v>0</v>
      </c>
      <c r="F156" s="18">
        <v>0</v>
      </c>
      <c r="G156" s="18">
        <v>0</v>
      </c>
      <c r="H156" s="18">
        <f t="shared" si="93"/>
        <v>0</v>
      </c>
      <c r="I156" s="18">
        <f t="shared" si="79"/>
        <v>0</v>
      </c>
      <c r="J156" s="18">
        <v>0</v>
      </c>
    </row>
    <row r="157" spans="1:10" x14ac:dyDescent="0.3">
      <c r="A157" s="19" t="s">
        <v>695</v>
      </c>
      <c r="B157" s="20" t="s">
        <v>694</v>
      </c>
      <c r="C157" s="18">
        <v>291903</v>
      </c>
      <c r="D157" s="18">
        <v>407441.67</v>
      </c>
      <c r="E157" s="18">
        <v>339771.72</v>
      </c>
      <c r="F157" s="18">
        <v>439475.93</v>
      </c>
      <c r="G157" s="18">
        <v>324745.55000000005</v>
      </c>
      <c r="H157" s="18">
        <f t="shared" si="93"/>
        <v>432994.06666666677</v>
      </c>
      <c r="I157" s="18">
        <f t="shared" si="79"/>
        <v>454643.77000000014</v>
      </c>
      <c r="J157" s="18">
        <v>455000</v>
      </c>
    </row>
    <row r="158" spans="1:10" x14ac:dyDescent="0.3">
      <c r="A158" s="10">
        <v>4.4000000000000004</v>
      </c>
      <c r="B158" s="37" t="s">
        <v>492</v>
      </c>
      <c r="C158" s="12">
        <f t="shared" ref="C158:J158" si="102">C159</f>
        <v>351879.9</v>
      </c>
      <c r="D158" s="12">
        <f t="shared" si="102"/>
        <v>684966</v>
      </c>
      <c r="E158" s="12">
        <f t="shared" si="102"/>
        <v>817241.52</v>
      </c>
      <c r="F158" s="12">
        <f t="shared" si="102"/>
        <v>715438.2</v>
      </c>
      <c r="G158" s="12">
        <f t="shared" si="102"/>
        <v>498178.77</v>
      </c>
      <c r="H158" s="12">
        <f t="shared" si="102"/>
        <v>664238.3600000001</v>
      </c>
      <c r="I158" s="12">
        <f t="shared" si="102"/>
        <v>697450.27800000005</v>
      </c>
      <c r="J158" s="12">
        <f t="shared" si="102"/>
        <v>697350</v>
      </c>
    </row>
    <row r="159" spans="1:10" x14ac:dyDescent="0.3">
      <c r="A159" s="26" t="s">
        <v>693</v>
      </c>
      <c r="B159" s="27" t="s">
        <v>692</v>
      </c>
      <c r="C159" s="28">
        <f t="shared" ref="C159:I159" si="103">SUM(C160:C164)</f>
        <v>351879.9</v>
      </c>
      <c r="D159" s="28">
        <f t="shared" si="103"/>
        <v>684966</v>
      </c>
      <c r="E159" s="28">
        <f t="shared" si="103"/>
        <v>817241.52</v>
      </c>
      <c r="F159" s="28">
        <f t="shared" si="103"/>
        <v>715438.2</v>
      </c>
      <c r="G159" s="28">
        <f t="shared" si="103"/>
        <v>498178.77</v>
      </c>
      <c r="H159" s="28">
        <f t="shared" si="103"/>
        <v>664238.3600000001</v>
      </c>
      <c r="I159" s="28">
        <f t="shared" si="103"/>
        <v>697450.27800000005</v>
      </c>
      <c r="J159" s="28">
        <f t="shared" ref="J159" si="104">SUM(J160:J164)</f>
        <v>697350</v>
      </c>
    </row>
    <row r="160" spans="1:10" x14ac:dyDescent="0.3">
      <c r="A160" s="19" t="s">
        <v>691</v>
      </c>
      <c r="B160" s="42" t="s">
        <v>690</v>
      </c>
      <c r="C160" s="18">
        <v>143660</v>
      </c>
      <c r="D160" s="18">
        <v>222715</v>
      </c>
      <c r="E160" s="18">
        <v>301792.5</v>
      </c>
      <c r="F160" s="18">
        <v>163422.16</v>
      </c>
      <c r="G160" s="18">
        <v>19572.5</v>
      </c>
      <c r="H160" s="18">
        <f t="shared" ref="H160:H164" si="105">G160/9*12</f>
        <v>26096.666666666664</v>
      </c>
      <c r="I160" s="18">
        <f t="shared" ref="I160:I164" si="106">H160*1.05</f>
        <v>27401.5</v>
      </c>
      <c r="J160" s="18">
        <v>27500</v>
      </c>
    </row>
    <row r="161" spans="1:10" x14ac:dyDescent="0.3">
      <c r="A161" s="19" t="s">
        <v>689</v>
      </c>
      <c r="B161" s="42" t="s">
        <v>688</v>
      </c>
      <c r="C161" s="18">
        <v>2000</v>
      </c>
      <c r="D161" s="18">
        <v>0</v>
      </c>
      <c r="E161" s="18">
        <v>709</v>
      </c>
      <c r="F161" s="18">
        <v>0</v>
      </c>
      <c r="G161" s="18">
        <v>0</v>
      </c>
      <c r="H161" s="18">
        <f t="shared" si="105"/>
        <v>0</v>
      </c>
      <c r="I161" s="18">
        <f t="shared" si="106"/>
        <v>0</v>
      </c>
      <c r="J161" s="18">
        <v>0</v>
      </c>
    </row>
    <row r="162" spans="1:10" x14ac:dyDescent="0.3">
      <c r="A162" s="19" t="s">
        <v>687</v>
      </c>
      <c r="B162" s="42" t="s">
        <v>686</v>
      </c>
      <c r="C162" s="18">
        <v>7655.9</v>
      </c>
      <c r="D162" s="18">
        <v>7603</v>
      </c>
      <c r="E162" s="18">
        <v>12213.02</v>
      </c>
      <c r="F162" s="18">
        <v>6869.63</v>
      </c>
      <c r="G162" s="18">
        <v>18199.91</v>
      </c>
      <c r="H162" s="18">
        <f t="shared" si="105"/>
        <v>24266.546666666665</v>
      </c>
      <c r="I162" s="18">
        <f t="shared" si="106"/>
        <v>25479.874</v>
      </c>
      <c r="J162" s="18">
        <v>25500</v>
      </c>
    </row>
    <row r="163" spans="1:10" x14ac:dyDescent="0.3">
      <c r="A163" s="19" t="s">
        <v>685</v>
      </c>
      <c r="B163" s="42" t="s">
        <v>684</v>
      </c>
      <c r="C163" s="18">
        <v>160298</v>
      </c>
      <c r="D163" s="18">
        <v>438592</v>
      </c>
      <c r="E163" s="18">
        <v>485743</v>
      </c>
      <c r="F163" s="18">
        <v>522616.41</v>
      </c>
      <c r="G163" s="18">
        <v>451583</v>
      </c>
      <c r="H163" s="18">
        <f t="shared" si="105"/>
        <v>602110.66666666674</v>
      </c>
      <c r="I163" s="18">
        <f t="shared" si="106"/>
        <v>632216.20000000007</v>
      </c>
      <c r="J163" s="18">
        <v>632000</v>
      </c>
    </row>
    <row r="164" spans="1:10" x14ac:dyDescent="0.3">
      <c r="A164" s="19" t="s">
        <v>683</v>
      </c>
      <c r="B164" s="42" t="s">
        <v>682</v>
      </c>
      <c r="C164" s="18">
        <v>38266</v>
      </c>
      <c r="D164" s="18">
        <v>16056</v>
      </c>
      <c r="E164" s="18">
        <v>16784</v>
      </c>
      <c r="F164" s="18">
        <v>22530</v>
      </c>
      <c r="G164" s="18">
        <v>8823.36</v>
      </c>
      <c r="H164" s="18">
        <f t="shared" si="105"/>
        <v>11764.480000000001</v>
      </c>
      <c r="I164" s="18">
        <f t="shared" si="106"/>
        <v>12352.704000000002</v>
      </c>
      <c r="J164" s="18">
        <v>12350</v>
      </c>
    </row>
    <row r="165" spans="1:10" x14ac:dyDescent="0.3">
      <c r="A165" s="10">
        <v>4.5</v>
      </c>
      <c r="B165" s="11" t="s">
        <v>681</v>
      </c>
      <c r="C165" s="12">
        <f t="shared" ref="C165:I165" si="107">C166+C168+C170+C172+C176</f>
        <v>731006.59000000008</v>
      </c>
      <c r="D165" s="12">
        <f t="shared" si="107"/>
        <v>1018618.5800000001</v>
      </c>
      <c r="E165" s="12">
        <f t="shared" si="107"/>
        <v>1283646.25</v>
      </c>
      <c r="F165" s="12">
        <f t="shared" si="107"/>
        <v>915420.37999999989</v>
      </c>
      <c r="G165" s="12">
        <f t="shared" si="107"/>
        <v>884153.15</v>
      </c>
      <c r="H165" s="12">
        <f t="shared" si="107"/>
        <v>1178870.8666666667</v>
      </c>
      <c r="I165" s="12">
        <f t="shared" si="107"/>
        <v>1237814.4100000001</v>
      </c>
      <c r="J165" s="12">
        <f t="shared" ref="J165" si="108">J166+J168+J170+J172+J176</f>
        <v>1237400</v>
      </c>
    </row>
    <row r="166" spans="1:10" x14ac:dyDescent="0.3">
      <c r="A166" s="26" t="s">
        <v>493</v>
      </c>
      <c r="B166" s="27" t="s">
        <v>441</v>
      </c>
      <c r="C166" s="28">
        <f t="shared" ref="C166:J166" si="109">SUM(C167)</f>
        <v>364581.09</v>
      </c>
      <c r="D166" s="28">
        <f t="shared" si="109"/>
        <v>423205.86</v>
      </c>
      <c r="E166" s="28">
        <f t="shared" si="109"/>
        <v>559850.07999999996</v>
      </c>
      <c r="F166" s="28">
        <f t="shared" si="109"/>
        <v>369102.6</v>
      </c>
      <c r="G166" s="28">
        <f t="shared" si="109"/>
        <v>238785.01</v>
      </c>
      <c r="H166" s="28">
        <f t="shared" si="109"/>
        <v>318380.01333333337</v>
      </c>
      <c r="I166" s="28">
        <f t="shared" si="109"/>
        <v>334299.01400000002</v>
      </c>
      <c r="J166" s="28">
        <f t="shared" si="109"/>
        <v>334000</v>
      </c>
    </row>
    <row r="167" spans="1:10" x14ac:dyDescent="0.3">
      <c r="A167" s="19" t="s">
        <v>680</v>
      </c>
      <c r="B167" s="20" t="s">
        <v>679</v>
      </c>
      <c r="C167" s="18">
        <v>364581.09</v>
      </c>
      <c r="D167" s="18">
        <v>423205.86</v>
      </c>
      <c r="E167" s="18">
        <v>559850.07999999996</v>
      </c>
      <c r="F167" s="18">
        <v>369102.6</v>
      </c>
      <c r="G167" s="18">
        <v>238785.01</v>
      </c>
      <c r="H167" s="18">
        <f t="shared" ref="H167:H177" si="110">G167/9*12</f>
        <v>318380.01333333337</v>
      </c>
      <c r="I167" s="18">
        <f t="shared" ref="I167:J177" si="111">H167*1.05</f>
        <v>334299.01400000002</v>
      </c>
      <c r="J167" s="18">
        <v>334000</v>
      </c>
    </row>
    <row r="168" spans="1:10" x14ac:dyDescent="0.3">
      <c r="A168" s="26" t="s">
        <v>494</v>
      </c>
      <c r="B168" s="27" t="s">
        <v>443</v>
      </c>
      <c r="C168" s="28">
        <f t="shared" ref="C168:J168" si="112">SUM(C169)</f>
        <v>179751.47</v>
      </c>
      <c r="D168" s="28">
        <f t="shared" si="112"/>
        <v>383179.45</v>
      </c>
      <c r="E168" s="28">
        <f t="shared" si="112"/>
        <v>512792.84</v>
      </c>
      <c r="F168" s="28">
        <f t="shared" si="112"/>
        <v>389220.05</v>
      </c>
      <c r="G168" s="28">
        <f t="shared" si="112"/>
        <v>504448.53</v>
      </c>
      <c r="H168" s="28">
        <f t="shared" si="112"/>
        <v>672598.04</v>
      </c>
      <c r="I168" s="28">
        <f t="shared" si="112"/>
        <v>706227.94200000004</v>
      </c>
      <c r="J168" s="28">
        <f t="shared" si="112"/>
        <v>706200</v>
      </c>
    </row>
    <row r="169" spans="1:10" x14ac:dyDescent="0.3">
      <c r="A169" s="19" t="s">
        <v>678</v>
      </c>
      <c r="B169" s="20" t="s">
        <v>620</v>
      </c>
      <c r="C169" s="18">
        <v>179751.47</v>
      </c>
      <c r="D169" s="18">
        <v>383179.45</v>
      </c>
      <c r="E169" s="18">
        <v>512792.84</v>
      </c>
      <c r="F169" s="18">
        <v>389220.05</v>
      </c>
      <c r="G169" s="18">
        <v>504448.53</v>
      </c>
      <c r="H169" s="18">
        <f t="shared" si="110"/>
        <v>672598.04</v>
      </c>
      <c r="I169" s="18">
        <f t="shared" si="111"/>
        <v>706227.94200000004</v>
      </c>
      <c r="J169" s="18">
        <v>706200</v>
      </c>
    </row>
    <row r="170" spans="1:10" x14ac:dyDescent="0.3">
      <c r="A170" s="26" t="s">
        <v>495</v>
      </c>
      <c r="B170" s="27" t="s">
        <v>445</v>
      </c>
      <c r="C170" s="28">
        <f t="shared" ref="C170:J170" si="113">SUM(C171)</f>
        <v>0</v>
      </c>
      <c r="D170" s="28">
        <f t="shared" si="113"/>
        <v>0</v>
      </c>
      <c r="E170" s="28">
        <f t="shared" si="113"/>
        <v>0</v>
      </c>
      <c r="F170" s="28">
        <f t="shared" si="113"/>
        <v>0</v>
      </c>
      <c r="G170" s="28">
        <f t="shared" si="113"/>
        <v>0</v>
      </c>
      <c r="H170" s="28">
        <f t="shared" si="113"/>
        <v>0</v>
      </c>
      <c r="I170" s="28">
        <f t="shared" si="113"/>
        <v>0</v>
      </c>
      <c r="J170" s="28">
        <f t="shared" si="113"/>
        <v>0</v>
      </c>
    </row>
    <row r="171" spans="1:10" x14ac:dyDescent="0.3">
      <c r="A171" s="19" t="s">
        <v>677</v>
      </c>
      <c r="B171" s="20" t="s">
        <v>676</v>
      </c>
      <c r="C171" s="18">
        <v>0</v>
      </c>
      <c r="D171" s="18">
        <v>0</v>
      </c>
      <c r="E171" s="18">
        <v>0</v>
      </c>
      <c r="F171" s="18">
        <v>0</v>
      </c>
      <c r="G171" s="18">
        <v>0</v>
      </c>
      <c r="H171" s="18">
        <f t="shared" si="110"/>
        <v>0</v>
      </c>
      <c r="I171" s="18">
        <f t="shared" si="111"/>
        <v>0</v>
      </c>
      <c r="J171" s="18">
        <f t="shared" si="111"/>
        <v>0</v>
      </c>
    </row>
    <row r="172" spans="1:10" x14ac:dyDescent="0.3">
      <c r="A172" s="26" t="s">
        <v>496</v>
      </c>
      <c r="B172" s="27" t="s">
        <v>447</v>
      </c>
      <c r="C172" s="28">
        <f t="shared" ref="C172:I172" si="114">SUM(C173:C175)</f>
        <v>186674.03</v>
      </c>
      <c r="D172" s="28">
        <f t="shared" si="114"/>
        <v>212233.27000000002</v>
      </c>
      <c r="E172" s="28">
        <f t="shared" si="114"/>
        <v>211003.33000000002</v>
      </c>
      <c r="F172" s="28">
        <f t="shared" si="114"/>
        <v>157097.72999999998</v>
      </c>
      <c r="G172" s="28">
        <f t="shared" si="114"/>
        <v>140919.61000000002</v>
      </c>
      <c r="H172" s="28">
        <f t="shared" si="114"/>
        <v>187892.81333333335</v>
      </c>
      <c r="I172" s="28">
        <f t="shared" si="114"/>
        <v>197287.45400000003</v>
      </c>
      <c r="J172" s="28">
        <f t="shared" ref="J172" si="115">SUM(J173:J175)</f>
        <v>197200</v>
      </c>
    </row>
    <row r="173" spans="1:10" x14ac:dyDescent="0.3">
      <c r="A173" s="19" t="s">
        <v>675</v>
      </c>
      <c r="B173" s="20" t="s">
        <v>674</v>
      </c>
      <c r="C173" s="18">
        <v>166848.03</v>
      </c>
      <c r="D173" s="18">
        <v>169606.07</v>
      </c>
      <c r="E173" s="18">
        <v>166873.13</v>
      </c>
      <c r="F173" s="18">
        <v>128583.51</v>
      </c>
      <c r="G173" s="18">
        <v>110164.85</v>
      </c>
      <c r="H173" s="18">
        <f t="shared" si="110"/>
        <v>146886.46666666667</v>
      </c>
      <c r="I173" s="18">
        <f t="shared" si="111"/>
        <v>154230.79</v>
      </c>
      <c r="J173" s="18">
        <v>154200</v>
      </c>
    </row>
    <row r="174" spans="1:10" x14ac:dyDescent="0.3">
      <c r="A174" s="19" t="s">
        <v>673</v>
      </c>
      <c r="B174" s="20" t="s">
        <v>672</v>
      </c>
      <c r="C174" s="18">
        <v>0</v>
      </c>
      <c r="D174" s="18">
        <v>0</v>
      </c>
      <c r="E174" s="18">
        <v>0</v>
      </c>
      <c r="F174" s="18">
        <v>0</v>
      </c>
      <c r="G174" s="18">
        <v>0</v>
      </c>
      <c r="H174" s="18">
        <f t="shared" si="110"/>
        <v>0</v>
      </c>
      <c r="I174" s="18">
        <f t="shared" si="111"/>
        <v>0</v>
      </c>
      <c r="J174" s="18">
        <v>0</v>
      </c>
    </row>
    <row r="175" spans="1:10" x14ac:dyDescent="0.3">
      <c r="A175" s="19" t="s">
        <v>671</v>
      </c>
      <c r="B175" s="20" t="s">
        <v>670</v>
      </c>
      <c r="C175" s="18">
        <v>19826</v>
      </c>
      <c r="D175" s="18">
        <v>42627.199999999997</v>
      </c>
      <c r="E175" s="18">
        <v>44130.2</v>
      </c>
      <c r="F175" s="18">
        <v>28514.22</v>
      </c>
      <c r="G175" s="18">
        <v>30754.760000000002</v>
      </c>
      <c r="H175" s="18">
        <f t="shared" si="110"/>
        <v>41006.346666666672</v>
      </c>
      <c r="I175" s="18">
        <f t="shared" si="111"/>
        <v>43056.664000000004</v>
      </c>
      <c r="J175" s="18">
        <v>43000</v>
      </c>
    </row>
    <row r="176" spans="1:10" x14ac:dyDescent="0.3">
      <c r="A176" s="26" t="s">
        <v>669</v>
      </c>
      <c r="B176" s="27" t="s">
        <v>449</v>
      </c>
      <c r="C176" s="28">
        <f t="shared" ref="C176:J176" si="116">SUM(C177)</f>
        <v>0</v>
      </c>
      <c r="D176" s="28">
        <f t="shared" si="116"/>
        <v>0</v>
      </c>
      <c r="E176" s="28">
        <f t="shared" si="116"/>
        <v>0</v>
      </c>
      <c r="F176" s="28">
        <f t="shared" si="116"/>
        <v>0</v>
      </c>
      <c r="G176" s="28">
        <f t="shared" si="116"/>
        <v>0</v>
      </c>
      <c r="H176" s="28">
        <f t="shared" si="116"/>
        <v>0</v>
      </c>
      <c r="I176" s="28">
        <f t="shared" si="116"/>
        <v>0</v>
      </c>
      <c r="J176" s="28">
        <f t="shared" si="116"/>
        <v>0</v>
      </c>
    </row>
    <row r="177" spans="1:10" x14ac:dyDescent="0.3">
      <c r="A177" s="19" t="s">
        <v>668</v>
      </c>
      <c r="B177" s="20" t="s">
        <v>604</v>
      </c>
      <c r="C177" s="18">
        <v>0</v>
      </c>
      <c r="D177" s="18">
        <v>0</v>
      </c>
      <c r="E177" s="18">
        <v>0</v>
      </c>
      <c r="F177" s="18">
        <v>0</v>
      </c>
      <c r="G177" s="18">
        <v>0</v>
      </c>
      <c r="H177" s="18">
        <f t="shared" si="110"/>
        <v>0</v>
      </c>
      <c r="I177" s="18">
        <f t="shared" si="111"/>
        <v>0</v>
      </c>
      <c r="J177" s="18">
        <f t="shared" si="111"/>
        <v>0</v>
      </c>
    </row>
    <row r="178" spans="1:10" x14ac:dyDescent="0.3">
      <c r="A178" s="7">
        <v>5</v>
      </c>
      <c r="B178" s="32" t="s">
        <v>497</v>
      </c>
      <c r="C178" s="33">
        <f t="shared" ref="C178:I178" si="117">C179+C201+C204</f>
        <v>4174392.3299999996</v>
      </c>
      <c r="D178" s="33">
        <f t="shared" si="117"/>
        <v>8400191.709999999</v>
      </c>
      <c r="E178" s="33">
        <f t="shared" si="117"/>
        <v>5590462.79</v>
      </c>
      <c r="F178" s="33">
        <f t="shared" si="117"/>
        <v>6159842.4500000002</v>
      </c>
      <c r="G178" s="33">
        <f t="shared" si="117"/>
        <v>8863882.4900000002</v>
      </c>
      <c r="H178" s="33">
        <f t="shared" si="117"/>
        <v>11818509.986666666</v>
      </c>
      <c r="I178" s="33">
        <f t="shared" si="117"/>
        <v>12409435.486000001</v>
      </c>
      <c r="J178" s="33">
        <f t="shared" ref="J178" si="118">J179+J201+J204</f>
        <v>10912000</v>
      </c>
    </row>
    <row r="179" spans="1:10" x14ac:dyDescent="0.3">
      <c r="A179" s="10">
        <v>5.0999999999999996</v>
      </c>
      <c r="B179" s="37" t="s">
        <v>667</v>
      </c>
      <c r="C179" s="12">
        <f t="shared" ref="C179:I179" si="119">C180+C186+C191</f>
        <v>3916841.9199999995</v>
      </c>
      <c r="D179" s="12">
        <f t="shared" si="119"/>
        <v>7700163.3399999989</v>
      </c>
      <c r="E179" s="12">
        <f t="shared" si="119"/>
        <v>5084615.9000000004</v>
      </c>
      <c r="F179" s="12">
        <f t="shared" si="119"/>
        <v>5494128.71</v>
      </c>
      <c r="G179" s="12">
        <f t="shared" si="119"/>
        <v>8136732.8600000003</v>
      </c>
      <c r="H179" s="12">
        <f t="shared" si="119"/>
        <v>10848977.146666666</v>
      </c>
      <c r="I179" s="12">
        <f t="shared" si="119"/>
        <v>11391426.004000001</v>
      </c>
      <c r="J179" s="12">
        <f t="shared" ref="J179" si="120">J180+J186+J191</f>
        <v>9894000</v>
      </c>
    </row>
    <row r="180" spans="1:10" x14ac:dyDescent="0.3">
      <c r="A180" s="26" t="s">
        <v>498</v>
      </c>
      <c r="B180" s="27" t="s">
        <v>499</v>
      </c>
      <c r="C180" s="28">
        <f t="shared" ref="C180:F180" si="121">SUM(C181:C185)</f>
        <v>0</v>
      </c>
      <c r="D180" s="28">
        <f t="shared" si="121"/>
        <v>0</v>
      </c>
      <c r="E180" s="28">
        <f t="shared" si="121"/>
        <v>0</v>
      </c>
      <c r="F180" s="28">
        <f t="shared" si="121"/>
        <v>0</v>
      </c>
      <c r="G180" s="28">
        <f t="shared" ref="G180:H180" si="122">SUM(G181:G185)</f>
        <v>0</v>
      </c>
      <c r="H180" s="28">
        <f t="shared" si="122"/>
        <v>0</v>
      </c>
      <c r="I180" s="28">
        <f t="shared" ref="I180:J180" si="123">SUM(I181:I185)</f>
        <v>0</v>
      </c>
      <c r="J180" s="28">
        <f t="shared" si="123"/>
        <v>0</v>
      </c>
    </row>
    <row r="181" spans="1:10" x14ac:dyDescent="0.3">
      <c r="A181" s="19" t="s">
        <v>666</v>
      </c>
      <c r="B181" s="20" t="s">
        <v>665</v>
      </c>
      <c r="C181" s="18">
        <v>0</v>
      </c>
      <c r="D181" s="18">
        <v>0</v>
      </c>
      <c r="E181" s="18">
        <v>0</v>
      </c>
      <c r="F181" s="18">
        <v>0</v>
      </c>
      <c r="G181" s="18">
        <v>0</v>
      </c>
      <c r="H181" s="18">
        <f t="shared" ref="H181:H200" si="124">G181/9*12</f>
        <v>0</v>
      </c>
      <c r="I181" s="18">
        <f t="shared" ref="I181:J200" si="125">H181*1.05</f>
        <v>0</v>
      </c>
      <c r="J181" s="18">
        <f t="shared" si="125"/>
        <v>0</v>
      </c>
    </row>
    <row r="182" spans="1:10" x14ac:dyDescent="0.3">
      <c r="A182" s="19" t="s">
        <v>664</v>
      </c>
      <c r="B182" s="20" t="s">
        <v>663</v>
      </c>
      <c r="C182" s="18">
        <v>0</v>
      </c>
      <c r="D182" s="18">
        <v>0</v>
      </c>
      <c r="E182" s="18">
        <v>0</v>
      </c>
      <c r="F182" s="18">
        <v>0</v>
      </c>
      <c r="G182" s="18">
        <v>0</v>
      </c>
      <c r="H182" s="18">
        <f t="shared" si="124"/>
        <v>0</v>
      </c>
      <c r="I182" s="18">
        <f t="shared" si="125"/>
        <v>0</v>
      </c>
      <c r="J182" s="18">
        <f t="shared" si="125"/>
        <v>0</v>
      </c>
    </row>
    <row r="183" spans="1:10" x14ac:dyDescent="0.3">
      <c r="A183" s="19" t="s">
        <v>662</v>
      </c>
      <c r="B183" s="20" t="s">
        <v>661</v>
      </c>
      <c r="C183" s="18">
        <v>0</v>
      </c>
      <c r="D183" s="18">
        <v>0</v>
      </c>
      <c r="E183" s="18">
        <v>0</v>
      </c>
      <c r="F183" s="18">
        <v>0</v>
      </c>
      <c r="G183" s="18">
        <v>0</v>
      </c>
      <c r="H183" s="18">
        <f t="shared" si="124"/>
        <v>0</v>
      </c>
      <c r="I183" s="18">
        <f t="shared" si="125"/>
        <v>0</v>
      </c>
      <c r="J183" s="18">
        <f t="shared" si="125"/>
        <v>0</v>
      </c>
    </row>
    <row r="184" spans="1:10" x14ac:dyDescent="0.3">
      <c r="A184" s="19" t="s">
        <v>660</v>
      </c>
      <c r="B184" s="20" t="s">
        <v>659</v>
      </c>
      <c r="C184" s="18">
        <v>0</v>
      </c>
      <c r="D184" s="18">
        <v>0</v>
      </c>
      <c r="E184" s="18">
        <v>0</v>
      </c>
      <c r="F184" s="18">
        <v>0</v>
      </c>
      <c r="G184" s="18">
        <v>0</v>
      </c>
      <c r="H184" s="18">
        <f t="shared" si="124"/>
        <v>0</v>
      </c>
      <c r="I184" s="18">
        <f t="shared" si="125"/>
        <v>0</v>
      </c>
      <c r="J184" s="18">
        <f t="shared" si="125"/>
        <v>0</v>
      </c>
    </row>
    <row r="185" spans="1:10" x14ac:dyDescent="0.3">
      <c r="A185" s="19" t="s">
        <v>658</v>
      </c>
      <c r="B185" s="20" t="s">
        <v>657</v>
      </c>
      <c r="C185" s="18">
        <v>0</v>
      </c>
      <c r="D185" s="18">
        <v>0</v>
      </c>
      <c r="E185" s="18">
        <v>0</v>
      </c>
      <c r="F185" s="18">
        <v>0</v>
      </c>
      <c r="G185" s="18">
        <v>0</v>
      </c>
      <c r="H185" s="18">
        <f t="shared" si="124"/>
        <v>0</v>
      </c>
      <c r="I185" s="18">
        <f t="shared" si="125"/>
        <v>0</v>
      </c>
      <c r="J185" s="18">
        <f t="shared" si="125"/>
        <v>0</v>
      </c>
    </row>
    <row r="186" spans="1:10" x14ac:dyDescent="0.3">
      <c r="A186" s="26" t="s">
        <v>500</v>
      </c>
      <c r="B186" s="27" t="s">
        <v>501</v>
      </c>
      <c r="C186" s="43">
        <f t="shared" ref="C186:I186" si="126">SUM(C187:C190)</f>
        <v>279543.63</v>
      </c>
      <c r="D186" s="43">
        <f t="shared" si="126"/>
        <v>773388.89</v>
      </c>
      <c r="E186" s="43">
        <f t="shared" si="126"/>
        <v>1391982.7000000002</v>
      </c>
      <c r="F186" s="43">
        <f t="shared" si="126"/>
        <v>1454675.75</v>
      </c>
      <c r="G186" s="43">
        <f t="shared" si="126"/>
        <v>1762757.61</v>
      </c>
      <c r="H186" s="43">
        <f t="shared" si="126"/>
        <v>2350343.4800000004</v>
      </c>
      <c r="I186" s="43">
        <f t="shared" si="126"/>
        <v>2467860.6540000001</v>
      </c>
      <c r="J186" s="43">
        <f t="shared" ref="J186" si="127">SUM(J187:J190)</f>
        <v>971000</v>
      </c>
    </row>
    <row r="187" spans="1:10" x14ac:dyDescent="0.3">
      <c r="A187" s="19" t="s">
        <v>656</v>
      </c>
      <c r="B187" s="20" t="s">
        <v>655</v>
      </c>
      <c r="C187" s="18">
        <v>0</v>
      </c>
      <c r="D187" s="18">
        <v>0</v>
      </c>
      <c r="E187" s="18">
        <v>0</v>
      </c>
      <c r="F187" s="18">
        <v>0</v>
      </c>
      <c r="G187" s="18">
        <v>0</v>
      </c>
      <c r="H187" s="18">
        <f t="shared" si="124"/>
        <v>0</v>
      </c>
      <c r="I187" s="18">
        <f t="shared" si="125"/>
        <v>0</v>
      </c>
      <c r="J187" s="18">
        <v>0</v>
      </c>
    </row>
    <row r="188" spans="1:10" x14ac:dyDescent="0.3">
      <c r="A188" s="19" t="s">
        <v>654</v>
      </c>
      <c r="B188" s="20" t="s">
        <v>653</v>
      </c>
      <c r="C188" s="18">
        <v>153938.5</v>
      </c>
      <c r="D188" s="18">
        <v>174906.9</v>
      </c>
      <c r="E188" s="18">
        <v>196797.85</v>
      </c>
      <c r="F188" s="18">
        <v>244973.63</v>
      </c>
      <c r="G188" s="18">
        <v>265094.28000000003</v>
      </c>
      <c r="H188" s="18">
        <f t="shared" si="124"/>
        <v>353459.04000000004</v>
      </c>
      <c r="I188" s="18">
        <f t="shared" si="125"/>
        <v>371131.99200000003</v>
      </c>
      <c r="J188" s="18">
        <v>371000</v>
      </c>
    </row>
    <row r="189" spans="1:10" x14ac:dyDescent="0.3">
      <c r="A189" s="19" t="s">
        <v>652</v>
      </c>
      <c r="B189" s="20" t="s">
        <v>651</v>
      </c>
      <c r="C189" s="18">
        <v>125605.13</v>
      </c>
      <c r="D189" s="18">
        <v>598481.99</v>
      </c>
      <c r="E189" s="18">
        <v>1195184.8500000001</v>
      </c>
      <c r="F189" s="18">
        <v>1209702.1200000001</v>
      </c>
      <c r="G189" s="18">
        <v>1497663.33</v>
      </c>
      <c r="H189" s="18">
        <f t="shared" si="124"/>
        <v>1996884.4400000002</v>
      </c>
      <c r="I189" s="18">
        <f t="shared" si="125"/>
        <v>2096728.6620000002</v>
      </c>
      <c r="J189" s="18">
        <v>600000</v>
      </c>
    </row>
    <row r="190" spans="1:10" x14ac:dyDescent="0.3">
      <c r="A190" s="19" t="s">
        <v>650</v>
      </c>
      <c r="B190" s="20" t="s">
        <v>546</v>
      </c>
      <c r="C190" s="18">
        <v>0</v>
      </c>
      <c r="D190" s="18">
        <v>0</v>
      </c>
      <c r="E190" s="18">
        <v>0</v>
      </c>
      <c r="F190" s="18">
        <v>0</v>
      </c>
      <c r="G190" s="18">
        <v>0</v>
      </c>
      <c r="H190" s="18">
        <f t="shared" si="124"/>
        <v>0</v>
      </c>
      <c r="I190" s="18">
        <f t="shared" si="125"/>
        <v>0</v>
      </c>
      <c r="J190" s="18">
        <v>0</v>
      </c>
    </row>
    <row r="191" spans="1:10" x14ac:dyDescent="0.3">
      <c r="A191" s="26" t="s">
        <v>502</v>
      </c>
      <c r="B191" s="27" t="s">
        <v>503</v>
      </c>
      <c r="C191" s="28">
        <f t="shared" ref="C191:I191" si="128">SUM(C192:C200)</f>
        <v>3637298.2899999996</v>
      </c>
      <c r="D191" s="28">
        <f t="shared" si="128"/>
        <v>6926774.4499999993</v>
      </c>
      <c r="E191" s="28">
        <f t="shared" si="128"/>
        <v>3692633.2</v>
      </c>
      <c r="F191" s="28">
        <f t="shared" si="128"/>
        <v>4039452.96</v>
      </c>
      <c r="G191" s="28">
        <f t="shared" si="128"/>
        <v>6373975.25</v>
      </c>
      <c r="H191" s="28">
        <f t="shared" si="128"/>
        <v>8498633.666666666</v>
      </c>
      <c r="I191" s="28">
        <f t="shared" si="128"/>
        <v>8923565.3499999996</v>
      </c>
      <c r="J191" s="28">
        <f t="shared" ref="J191" si="129">SUM(J192:J200)</f>
        <v>8923000</v>
      </c>
    </row>
    <row r="192" spans="1:10" x14ac:dyDescent="0.3">
      <c r="A192" s="19" t="s">
        <v>649</v>
      </c>
      <c r="B192" s="42" t="s">
        <v>648</v>
      </c>
      <c r="C192" s="18">
        <v>2059816.17</v>
      </c>
      <c r="D192" s="18">
        <v>2034028.75</v>
      </c>
      <c r="E192" s="18">
        <v>1864967.65</v>
      </c>
      <c r="F192" s="18">
        <v>2374531</v>
      </c>
      <c r="G192" s="18">
        <v>2380196.5</v>
      </c>
      <c r="H192" s="18">
        <f t="shared" si="124"/>
        <v>3173595.333333333</v>
      </c>
      <c r="I192" s="18">
        <f t="shared" si="125"/>
        <v>3332275.0999999996</v>
      </c>
      <c r="J192" s="18">
        <v>3332000</v>
      </c>
    </row>
    <row r="193" spans="1:10" x14ac:dyDescent="0.3">
      <c r="A193" s="19" t="s">
        <v>647</v>
      </c>
      <c r="B193" s="42" t="s">
        <v>646</v>
      </c>
      <c r="C193" s="18">
        <v>173046.05</v>
      </c>
      <c r="D193" s="18">
        <v>217028.1</v>
      </c>
      <c r="E193" s="18">
        <v>185129.60000000001</v>
      </c>
      <c r="F193" s="18">
        <v>191238.95</v>
      </c>
      <c r="G193" s="18">
        <v>254068.74999999997</v>
      </c>
      <c r="H193" s="18">
        <f t="shared" si="124"/>
        <v>338758.33333333331</v>
      </c>
      <c r="I193" s="18">
        <f t="shared" si="125"/>
        <v>355696.25</v>
      </c>
      <c r="J193" s="18">
        <v>356000</v>
      </c>
    </row>
    <row r="194" spans="1:10" x14ac:dyDescent="0.3">
      <c r="A194" s="19" t="s">
        <v>645</v>
      </c>
      <c r="B194" s="42" t="s">
        <v>644</v>
      </c>
      <c r="C194" s="18">
        <v>0</v>
      </c>
      <c r="D194" s="18">
        <v>0</v>
      </c>
      <c r="E194" s="18">
        <v>0</v>
      </c>
      <c r="F194" s="18">
        <v>0</v>
      </c>
      <c r="G194" s="18">
        <v>0</v>
      </c>
      <c r="H194" s="18">
        <f t="shared" si="124"/>
        <v>0</v>
      </c>
      <c r="I194" s="18">
        <f t="shared" si="125"/>
        <v>0</v>
      </c>
      <c r="J194" s="18">
        <v>0</v>
      </c>
    </row>
    <row r="195" spans="1:10" x14ac:dyDescent="0.3">
      <c r="A195" s="19" t="s">
        <v>643</v>
      </c>
      <c r="B195" s="42" t="s">
        <v>642</v>
      </c>
      <c r="C195" s="18">
        <v>836124</v>
      </c>
      <c r="D195" s="18">
        <v>55639</v>
      </c>
      <c r="E195" s="18">
        <v>0</v>
      </c>
      <c r="F195" s="18">
        <v>0</v>
      </c>
      <c r="G195" s="18">
        <v>0</v>
      </c>
      <c r="H195" s="18">
        <f t="shared" si="124"/>
        <v>0</v>
      </c>
      <c r="I195" s="18">
        <f t="shared" si="125"/>
        <v>0</v>
      </c>
      <c r="J195" s="18">
        <v>0</v>
      </c>
    </row>
    <row r="196" spans="1:10" x14ac:dyDescent="0.3">
      <c r="A196" s="19" t="s">
        <v>641</v>
      </c>
      <c r="B196" s="42" t="s">
        <v>640</v>
      </c>
      <c r="C196" s="18">
        <v>0</v>
      </c>
      <c r="D196" s="18">
        <v>0</v>
      </c>
      <c r="E196" s="18">
        <v>0</v>
      </c>
      <c r="F196" s="18">
        <v>0</v>
      </c>
      <c r="G196" s="18">
        <v>0</v>
      </c>
      <c r="H196" s="18">
        <f t="shared" si="124"/>
        <v>0</v>
      </c>
      <c r="I196" s="18">
        <f t="shared" si="125"/>
        <v>0</v>
      </c>
      <c r="J196" s="18">
        <v>0</v>
      </c>
    </row>
    <row r="197" spans="1:10" x14ac:dyDescent="0.3">
      <c r="A197" s="19" t="s">
        <v>639</v>
      </c>
      <c r="B197" s="42" t="s">
        <v>638</v>
      </c>
      <c r="C197" s="18">
        <v>0</v>
      </c>
      <c r="D197" s="18">
        <v>0</v>
      </c>
      <c r="E197" s="18">
        <v>0</v>
      </c>
      <c r="F197" s="18">
        <v>0</v>
      </c>
      <c r="G197" s="18">
        <v>0</v>
      </c>
      <c r="H197" s="18">
        <f t="shared" si="124"/>
        <v>0</v>
      </c>
      <c r="I197" s="18">
        <f t="shared" si="125"/>
        <v>0</v>
      </c>
      <c r="J197" s="18">
        <v>0</v>
      </c>
    </row>
    <row r="198" spans="1:10" x14ac:dyDescent="0.3">
      <c r="A198" s="19" t="s">
        <v>637</v>
      </c>
      <c r="B198" s="42" t="s">
        <v>636</v>
      </c>
      <c r="C198" s="18">
        <v>0</v>
      </c>
      <c r="D198" s="18">
        <v>0</v>
      </c>
      <c r="E198" s="18">
        <v>0</v>
      </c>
      <c r="F198" s="18">
        <v>0</v>
      </c>
      <c r="G198" s="18">
        <v>0</v>
      </c>
      <c r="H198" s="18">
        <f t="shared" si="124"/>
        <v>0</v>
      </c>
      <c r="I198" s="18">
        <f t="shared" si="125"/>
        <v>0</v>
      </c>
      <c r="J198" s="18">
        <v>0</v>
      </c>
    </row>
    <row r="199" spans="1:10" x14ac:dyDescent="0.3">
      <c r="A199" s="19" t="s">
        <v>635</v>
      </c>
      <c r="B199" s="42" t="s">
        <v>634</v>
      </c>
      <c r="C199" s="18">
        <v>0</v>
      </c>
      <c r="D199" s="18">
        <v>0</v>
      </c>
      <c r="E199" s="18">
        <v>0</v>
      </c>
      <c r="F199" s="18">
        <v>0</v>
      </c>
      <c r="G199" s="18">
        <v>0</v>
      </c>
      <c r="H199" s="18">
        <f t="shared" si="124"/>
        <v>0</v>
      </c>
      <c r="I199" s="18">
        <f t="shared" si="125"/>
        <v>0</v>
      </c>
      <c r="J199" s="18">
        <v>0</v>
      </c>
    </row>
    <row r="200" spans="1:10" x14ac:dyDescent="0.3">
      <c r="A200" s="19" t="s">
        <v>633</v>
      </c>
      <c r="B200" s="42" t="s">
        <v>632</v>
      </c>
      <c r="C200" s="18">
        <v>568312.06999999995</v>
      </c>
      <c r="D200" s="18">
        <v>4620078.5999999996</v>
      </c>
      <c r="E200" s="18">
        <v>1642535.95</v>
      </c>
      <c r="F200" s="18">
        <v>1473683.01</v>
      </c>
      <c r="G200" s="18">
        <v>3739710</v>
      </c>
      <c r="H200" s="18">
        <f t="shared" si="124"/>
        <v>4986280</v>
      </c>
      <c r="I200" s="18">
        <f t="shared" si="125"/>
        <v>5235594</v>
      </c>
      <c r="J200" s="18">
        <v>5235000</v>
      </c>
    </row>
    <row r="201" spans="1:10" x14ac:dyDescent="0.3">
      <c r="A201" s="10">
        <v>5.2</v>
      </c>
      <c r="B201" s="37" t="s">
        <v>631</v>
      </c>
      <c r="C201" s="12">
        <f t="shared" ref="C201:J201" si="130">C202</f>
        <v>257550.41</v>
      </c>
      <c r="D201" s="12">
        <f t="shared" si="130"/>
        <v>700028.37</v>
      </c>
      <c r="E201" s="12">
        <f t="shared" si="130"/>
        <v>505846.89</v>
      </c>
      <c r="F201" s="12">
        <f t="shared" si="130"/>
        <v>665713.74</v>
      </c>
      <c r="G201" s="12">
        <f t="shared" si="130"/>
        <v>727149.63</v>
      </c>
      <c r="H201" s="12">
        <f t="shared" si="130"/>
        <v>969532.84000000008</v>
      </c>
      <c r="I201" s="12">
        <f t="shared" si="130"/>
        <v>1018009.4820000001</v>
      </c>
      <c r="J201" s="12">
        <f t="shared" si="130"/>
        <v>1018000</v>
      </c>
    </row>
    <row r="202" spans="1:10" x14ac:dyDescent="0.3">
      <c r="A202" s="26" t="s">
        <v>630</v>
      </c>
      <c r="B202" s="27" t="s">
        <v>629</v>
      </c>
      <c r="C202" s="28">
        <f t="shared" ref="C202:J202" si="131">SUM(C203)</f>
        <v>257550.41</v>
      </c>
      <c r="D202" s="28">
        <f t="shared" si="131"/>
        <v>700028.37</v>
      </c>
      <c r="E202" s="28">
        <f t="shared" si="131"/>
        <v>505846.89</v>
      </c>
      <c r="F202" s="28">
        <f t="shared" si="131"/>
        <v>665713.74</v>
      </c>
      <c r="G202" s="28">
        <f t="shared" si="131"/>
        <v>727149.63</v>
      </c>
      <c r="H202" s="28">
        <f t="shared" si="131"/>
        <v>969532.84000000008</v>
      </c>
      <c r="I202" s="28">
        <f t="shared" si="131"/>
        <v>1018009.4820000001</v>
      </c>
      <c r="J202" s="28">
        <f t="shared" si="131"/>
        <v>1018000</v>
      </c>
    </row>
    <row r="203" spans="1:10" x14ac:dyDescent="0.3">
      <c r="A203" s="19" t="s">
        <v>628</v>
      </c>
      <c r="B203" s="42" t="s">
        <v>449</v>
      </c>
      <c r="C203" s="18">
        <v>257550.41</v>
      </c>
      <c r="D203" s="18">
        <v>700028.37</v>
      </c>
      <c r="E203" s="18">
        <v>505846.89</v>
      </c>
      <c r="F203" s="18">
        <v>665713.74</v>
      </c>
      <c r="G203" s="18">
        <v>727149.63</v>
      </c>
      <c r="H203" s="44">
        <f t="shared" ref="H203" si="132">G203/9*12</f>
        <v>969532.84000000008</v>
      </c>
      <c r="I203" s="44">
        <f t="shared" ref="I203" si="133">H203*1.05</f>
        <v>1018009.4820000001</v>
      </c>
      <c r="J203" s="44">
        <v>1018000</v>
      </c>
    </row>
    <row r="204" spans="1:10" x14ac:dyDescent="0.3">
      <c r="A204" s="10">
        <v>5.3</v>
      </c>
      <c r="B204" s="37" t="s">
        <v>627</v>
      </c>
      <c r="C204" s="12">
        <f t="shared" ref="C204:J204" si="134">C205</f>
        <v>0</v>
      </c>
      <c r="D204" s="12">
        <f t="shared" si="134"/>
        <v>0</v>
      </c>
      <c r="E204" s="12">
        <f t="shared" si="134"/>
        <v>0</v>
      </c>
      <c r="F204" s="12">
        <f t="shared" si="134"/>
        <v>0</v>
      </c>
      <c r="G204" s="12">
        <f t="shared" si="134"/>
        <v>0</v>
      </c>
      <c r="H204" s="12">
        <f t="shared" si="134"/>
        <v>0</v>
      </c>
      <c r="I204" s="12">
        <f t="shared" si="134"/>
        <v>0</v>
      </c>
      <c r="J204" s="12">
        <f t="shared" si="134"/>
        <v>0</v>
      </c>
    </row>
    <row r="205" spans="1:10" x14ac:dyDescent="0.3">
      <c r="A205" s="26" t="s">
        <v>626</v>
      </c>
      <c r="B205" s="27" t="s">
        <v>449</v>
      </c>
      <c r="C205" s="28">
        <f t="shared" ref="C205:J205" si="135">SUM(C206)</f>
        <v>0</v>
      </c>
      <c r="D205" s="28">
        <f t="shared" si="135"/>
        <v>0</v>
      </c>
      <c r="E205" s="28">
        <f t="shared" si="135"/>
        <v>0</v>
      </c>
      <c r="F205" s="28">
        <f t="shared" si="135"/>
        <v>0</v>
      </c>
      <c r="G205" s="28">
        <f t="shared" si="135"/>
        <v>0</v>
      </c>
      <c r="H205" s="28">
        <f t="shared" si="135"/>
        <v>0</v>
      </c>
      <c r="I205" s="28">
        <f t="shared" si="135"/>
        <v>0</v>
      </c>
      <c r="J205" s="28">
        <f t="shared" si="135"/>
        <v>0</v>
      </c>
    </row>
    <row r="206" spans="1:10" x14ac:dyDescent="0.3">
      <c r="A206" s="19" t="s">
        <v>625</v>
      </c>
      <c r="B206" s="20" t="s">
        <v>604</v>
      </c>
      <c r="C206" s="18">
        <v>0</v>
      </c>
      <c r="D206" s="18">
        <v>0</v>
      </c>
      <c r="E206" s="18">
        <v>0</v>
      </c>
      <c r="F206" s="18">
        <v>0</v>
      </c>
      <c r="G206" s="18">
        <v>0</v>
      </c>
      <c r="H206" s="18">
        <f t="shared" ref="H206" si="136">G206/9*12</f>
        <v>0</v>
      </c>
      <c r="I206" s="18">
        <f t="shared" ref="I206:J206" si="137">H206*1.05</f>
        <v>0</v>
      </c>
      <c r="J206" s="18">
        <f t="shared" si="137"/>
        <v>0</v>
      </c>
    </row>
    <row r="207" spans="1:10" x14ac:dyDescent="0.3">
      <c r="A207" s="7">
        <v>6</v>
      </c>
      <c r="B207" s="32" t="s">
        <v>504</v>
      </c>
      <c r="C207" s="33">
        <f t="shared" ref="C207:I207" si="138">C208+C223+C224+C227</f>
        <v>6752229.2199999997</v>
      </c>
      <c r="D207" s="33">
        <f t="shared" si="138"/>
        <v>3105581.09</v>
      </c>
      <c r="E207" s="33">
        <f t="shared" si="138"/>
        <v>6641806.75</v>
      </c>
      <c r="F207" s="33">
        <f t="shared" si="138"/>
        <v>3270329.44</v>
      </c>
      <c r="G207" s="33">
        <f t="shared" si="138"/>
        <v>7239366.1199999992</v>
      </c>
      <c r="H207" s="33">
        <f t="shared" si="138"/>
        <v>9652488.1599999983</v>
      </c>
      <c r="I207" s="33">
        <f t="shared" si="138"/>
        <v>10135112.568</v>
      </c>
      <c r="J207" s="33">
        <f t="shared" ref="J207" si="139">J208+J223+J224+J227</f>
        <v>4811000</v>
      </c>
    </row>
    <row r="208" spans="1:10" x14ac:dyDescent="0.3">
      <c r="A208" s="10">
        <v>6.1</v>
      </c>
      <c r="B208" s="37" t="s">
        <v>624</v>
      </c>
      <c r="C208" s="12">
        <f t="shared" ref="C208:I208" si="140">C209+C211+C213+C215+C217+C219+C221</f>
        <v>6752229.2199999997</v>
      </c>
      <c r="D208" s="12">
        <f t="shared" si="140"/>
        <v>3096961.09</v>
      </c>
      <c r="E208" s="12">
        <f t="shared" si="140"/>
        <v>6641806.75</v>
      </c>
      <c r="F208" s="12">
        <f t="shared" si="140"/>
        <v>3166086.84</v>
      </c>
      <c r="G208" s="12">
        <f t="shared" si="140"/>
        <v>7239366.1199999992</v>
      </c>
      <c r="H208" s="12">
        <f t="shared" si="140"/>
        <v>9652488.1599999983</v>
      </c>
      <c r="I208" s="12">
        <f t="shared" si="140"/>
        <v>10135112.568</v>
      </c>
      <c r="J208" s="12">
        <f t="shared" ref="J208" si="141">J209+J211+J213+J215+J217+J219+J221</f>
        <v>4811000</v>
      </c>
    </row>
    <row r="209" spans="1:10" x14ac:dyDescent="0.3">
      <c r="A209" s="26" t="s">
        <v>505</v>
      </c>
      <c r="B209" s="27" t="s">
        <v>506</v>
      </c>
      <c r="C209" s="28">
        <f t="shared" ref="C209:J209" si="142">SUM(C210)</f>
        <v>0</v>
      </c>
      <c r="D209" s="28">
        <f t="shared" si="142"/>
        <v>0</v>
      </c>
      <c r="E209" s="28">
        <f t="shared" si="142"/>
        <v>0</v>
      </c>
      <c r="F209" s="28">
        <f t="shared" si="142"/>
        <v>0</v>
      </c>
      <c r="G209" s="28">
        <f t="shared" si="142"/>
        <v>0</v>
      </c>
      <c r="H209" s="28">
        <f t="shared" si="142"/>
        <v>0</v>
      </c>
      <c r="I209" s="28">
        <f t="shared" si="142"/>
        <v>0</v>
      </c>
      <c r="J209" s="28">
        <f t="shared" si="142"/>
        <v>0</v>
      </c>
    </row>
    <row r="210" spans="1:10" x14ac:dyDescent="0.3">
      <c r="A210" s="19" t="s">
        <v>623</v>
      </c>
      <c r="B210" s="20" t="s">
        <v>622</v>
      </c>
      <c r="C210" s="18">
        <v>0</v>
      </c>
      <c r="D210" s="18">
        <v>0</v>
      </c>
      <c r="E210" s="18">
        <v>0</v>
      </c>
      <c r="F210" s="18">
        <v>0</v>
      </c>
      <c r="G210" s="18">
        <v>0</v>
      </c>
      <c r="H210" s="18">
        <f t="shared" ref="H210:H222" si="143">G210/9*12</f>
        <v>0</v>
      </c>
      <c r="I210" s="18">
        <f t="shared" ref="I210:J222" si="144">H210*1.05</f>
        <v>0</v>
      </c>
      <c r="J210" s="18">
        <f t="shared" si="144"/>
        <v>0</v>
      </c>
    </row>
    <row r="211" spans="1:10" x14ac:dyDescent="0.3">
      <c r="A211" s="26" t="s">
        <v>507</v>
      </c>
      <c r="B211" s="27" t="s">
        <v>443</v>
      </c>
      <c r="C211" s="28">
        <f t="shared" ref="C211:J211" si="145">SUM(C212)</f>
        <v>881979.76</v>
      </c>
      <c r="D211" s="28">
        <f t="shared" si="145"/>
        <v>1160963.49</v>
      </c>
      <c r="E211" s="28">
        <f t="shared" si="145"/>
        <v>694362.06</v>
      </c>
      <c r="F211" s="28">
        <f t="shared" si="145"/>
        <v>461941.92</v>
      </c>
      <c r="G211" s="28">
        <f t="shared" si="145"/>
        <v>720146.48</v>
      </c>
      <c r="H211" s="28">
        <f t="shared" si="145"/>
        <v>960195.30666666664</v>
      </c>
      <c r="I211" s="28">
        <f t="shared" si="145"/>
        <v>1008205.072</v>
      </c>
      <c r="J211" s="28">
        <f t="shared" si="145"/>
        <v>1008000</v>
      </c>
    </row>
    <row r="212" spans="1:10" x14ac:dyDescent="0.3">
      <c r="A212" s="19" t="s">
        <v>621</v>
      </c>
      <c r="B212" s="20" t="s">
        <v>620</v>
      </c>
      <c r="C212" s="18">
        <v>881979.76</v>
      </c>
      <c r="D212" s="18">
        <v>1160963.49</v>
      </c>
      <c r="E212" s="18">
        <v>694362.06</v>
      </c>
      <c r="F212" s="18">
        <v>461941.92</v>
      </c>
      <c r="G212" s="18">
        <v>720146.48</v>
      </c>
      <c r="H212" s="18">
        <f t="shared" si="143"/>
        <v>960195.30666666664</v>
      </c>
      <c r="I212" s="18">
        <f t="shared" si="144"/>
        <v>1008205.072</v>
      </c>
      <c r="J212" s="18">
        <v>1008000</v>
      </c>
    </row>
    <row r="213" spans="1:10" x14ac:dyDescent="0.3">
      <c r="A213" s="26" t="s">
        <v>508</v>
      </c>
      <c r="B213" s="27" t="s">
        <v>29</v>
      </c>
      <c r="C213" s="28">
        <f t="shared" ref="C213:J213" si="146">SUM(C214)</f>
        <v>0</v>
      </c>
      <c r="D213" s="28">
        <f t="shared" si="146"/>
        <v>0</v>
      </c>
      <c r="E213" s="28">
        <f t="shared" si="146"/>
        <v>0</v>
      </c>
      <c r="F213" s="28">
        <f t="shared" si="146"/>
        <v>0</v>
      </c>
      <c r="G213" s="28">
        <f t="shared" si="146"/>
        <v>0</v>
      </c>
      <c r="H213" s="28">
        <f t="shared" si="146"/>
        <v>0</v>
      </c>
      <c r="I213" s="28">
        <f t="shared" si="146"/>
        <v>0</v>
      </c>
      <c r="J213" s="28">
        <f t="shared" si="146"/>
        <v>0</v>
      </c>
    </row>
    <row r="214" spans="1:10" x14ac:dyDescent="0.3">
      <c r="A214" s="19" t="s">
        <v>619</v>
      </c>
      <c r="B214" s="20" t="s">
        <v>29</v>
      </c>
      <c r="C214" s="18">
        <v>0</v>
      </c>
      <c r="D214" s="18">
        <v>0</v>
      </c>
      <c r="E214" s="18">
        <v>0</v>
      </c>
      <c r="F214" s="18">
        <v>0</v>
      </c>
      <c r="G214" s="18">
        <v>0</v>
      </c>
      <c r="H214" s="18">
        <f t="shared" si="143"/>
        <v>0</v>
      </c>
      <c r="I214" s="18">
        <f t="shared" si="144"/>
        <v>0</v>
      </c>
      <c r="J214" s="18">
        <f t="shared" si="144"/>
        <v>0</v>
      </c>
    </row>
    <row r="215" spans="1:10" x14ac:dyDescent="0.3">
      <c r="A215" s="26" t="s">
        <v>509</v>
      </c>
      <c r="B215" s="27" t="s">
        <v>510</v>
      </c>
      <c r="C215" s="28">
        <f t="shared" ref="C215:J215" si="147">SUM(C216)</f>
        <v>0</v>
      </c>
      <c r="D215" s="28">
        <f t="shared" si="147"/>
        <v>58087.96</v>
      </c>
      <c r="E215" s="28">
        <f t="shared" si="147"/>
        <v>865664</v>
      </c>
      <c r="F215" s="28">
        <f t="shared" si="147"/>
        <v>108526.32</v>
      </c>
      <c r="G215" s="28">
        <f t="shared" si="147"/>
        <v>216254</v>
      </c>
      <c r="H215" s="28">
        <f t="shared" si="147"/>
        <v>288338.66666666669</v>
      </c>
      <c r="I215" s="28">
        <f t="shared" si="147"/>
        <v>302755.60000000003</v>
      </c>
      <c r="J215" s="28">
        <f t="shared" si="147"/>
        <v>303000</v>
      </c>
    </row>
    <row r="216" spans="1:10" x14ac:dyDescent="0.3">
      <c r="A216" s="19" t="s">
        <v>618</v>
      </c>
      <c r="B216" s="20" t="s">
        <v>510</v>
      </c>
      <c r="C216" s="18">
        <v>0</v>
      </c>
      <c r="D216" s="18">
        <v>58087.96</v>
      </c>
      <c r="E216" s="18">
        <v>865664</v>
      </c>
      <c r="F216" s="18">
        <v>108526.32</v>
      </c>
      <c r="G216" s="18">
        <v>216254</v>
      </c>
      <c r="H216" s="18">
        <f t="shared" si="143"/>
        <v>288338.66666666669</v>
      </c>
      <c r="I216" s="18">
        <f t="shared" si="144"/>
        <v>302755.60000000003</v>
      </c>
      <c r="J216" s="18">
        <v>303000</v>
      </c>
    </row>
    <row r="217" spans="1:10" x14ac:dyDescent="0.3">
      <c r="A217" s="26" t="s">
        <v>511</v>
      </c>
      <c r="B217" s="27" t="s">
        <v>512</v>
      </c>
      <c r="C217" s="28">
        <f t="shared" ref="C217:J217" si="148">SUM(C218)</f>
        <v>5870249.46</v>
      </c>
      <c r="D217" s="28">
        <f t="shared" si="148"/>
        <v>1877909.64</v>
      </c>
      <c r="E217" s="28">
        <f t="shared" si="148"/>
        <v>5081780.6900000004</v>
      </c>
      <c r="F217" s="28">
        <f t="shared" si="148"/>
        <v>2595618.6</v>
      </c>
      <c r="G217" s="28">
        <f t="shared" si="148"/>
        <v>6302965.6399999997</v>
      </c>
      <c r="H217" s="28">
        <f t="shared" si="148"/>
        <v>8403954.1866666656</v>
      </c>
      <c r="I217" s="28">
        <f t="shared" si="148"/>
        <v>8824151.8959999997</v>
      </c>
      <c r="J217" s="28">
        <f t="shared" si="148"/>
        <v>3500000</v>
      </c>
    </row>
    <row r="218" spans="1:10" x14ac:dyDescent="0.3">
      <c r="A218" s="19" t="s">
        <v>617</v>
      </c>
      <c r="B218" s="20" t="s">
        <v>616</v>
      </c>
      <c r="C218" s="18">
        <v>5870249.46</v>
      </c>
      <c r="D218" s="18">
        <v>1877909.64</v>
      </c>
      <c r="E218" s="18">
        <v>5081780.6900000004</v>
      </c>
      <c r="F218" s="18">
        <v>2595618.6</v>
      </c>
      <c r="G218" s="18">
        <v>6302965.6399999997</v>
      </c>
      <c r="H218" s="18">
        <f t="shared" si="143"/>
        <v>8403954.1866666656</v>
      </c>
      <c r="I218" s="18">
        <f t="shared" si="144"/>
        <v>8824151.8959999997</v>
      </c>
      <c r="J218" s="18">
        <v>3500000</v>
      </c>
    </row>
    <row r="219" spans="1:10" x14ac:dyDescent="0.3">
      <c r="A219" s="26" t="s">
        <v>513</v>
      </c>
      <c r="B219" s="27" t="s">
        <v>514</v>
      </c>
      <c r="C219" s="28">
        <f t="shared" ref="C219:J219" si="149">SUM(C220)</f>
        <v>0</v>
      </c>
      <c r="D219" s="28">
        <f t="shared" si="149"/>
        <v>0</v>
      </c>
      <c r="E219" s="28">
        <f t="shared" si="149"/>
        <v>0</v>
      </c>
      <c r="F219" s="28">
        <f t="shared" si="149"/>
        <v>0</v>
      </c>
      <c r="G219" s="28">
        <f t="shared" si="149"/>
        <v>0</v>
      </c>
      <c r="H219" s="28">
        <f t="shared" si="149"/>
        <v>0</v>
      </c>
      <c r="I219" s="28">
        <f t="shared" si="149"/>
        <v>0</v>
      </c>
      <c r="J219" s="28">
        <f t="shared" si="149"/>
        <v>0</v>
      </c>
    </row>
    <row r="220" spans="1:10" x14ac:dyDescent="0.3">
      <c r="A220" s="19" t="s">
        <v>615</v>
      </c>
      <c r="B220" s="20" t="s">
        <v>514</v>
      </c>
      <c r="C220" s="18">
        <v>0</v>
      </c>
      <c r="D220" s="18">
        <v>0</v>
      </c>
      <c r="E220" s="18">
        <v>0</v>
      </c>
      <c r="F220" s="18">
        <v>0</v>
      </c>
      <c r="G220" s="18">
        <v>0</v>
      </c>
      <c r="H220" s="18">
        <f t="shared" si="143"/>
        <v>0</v>
      </c>
      <c r="I220" s="18">
        <f t="shared" si="144"/>
        <v>0</v>
      </c>
      <c r="J220" s="18">
        <f t="shared" si="144"/>
        <v>0</v>
      </c>
    </row>
    <row r="221" spans="1:10" x14ac:dyDescent="0.3">
      <c r="A221" s="26" t="s">
        <v>515</v>
      </c>
      <c r="B221" s="27" t="s">
        <v>516</v>
      </c>
      <c r="C221" s="28">
        <f t="shared" ref="C221:J221" si="150">C222</f>
        <v>0</v>
      </c>
      <c r="D221" s="28">
        <f t="shared" si="150"/>
        <v>0</v>
      </c>
      <c r="E221" s="28">
        <f t="shared" si="150"/>
        <v>0</v>
      </c>
      <c r="F221" s="28">
        <f t="shared" si="150"/>
        <v>0</v>
      </c>
      <c r="G221" s="28">
        <f t="shared" si="150"/>
        <v>0</v>
      </c>
      <c r="H221" s="28">
        <f t="shared" si="150"/>
        <v>0</v>
      </c>
      <c r="I221" s="28">
        <f t="shared" si="150"/>
        <v>0</v>
      </c>
      <c r="J221" s="28">
        <f t="shared" si="150"/>
        <v>0</v>
      </c>
    </row>
    <row r="222" spans="1:10" x14ac:dyDescent="0.3">
      <c r="A222" s="19" t="s">
        <v>614</v>
      </c>
      <c r="B222" s="20" t="s">
        <v>516</v>
      </c>
      <c r="C222" s="18">
        <v>0</v>
      </c>
      <c r="D222" s="18">
        <v>0</v>
      </c>
      <c r="E222" s="18">
        <v>0</v>
      </c>
      <c r="F222" s="18">
        <v>0</v>
      </c>
      <c r="G222" s="18">
        <v>0</v>
      </c>
      <c r="H222" s="18">
        <f t="shared" si="143"/>
        <v>0</v>
      </c>
      <c r="I222" s="18">
        <f t="shared" si="144"/>
        <v>0</v>
      </c>
      <c r="J222" s="18">
        <f t="shared" si="144"/>
        <v>0</v>
      </c>
    </row>
    <row r="223" spans="1:10" x14ac:dyDescent="0.3">
      <c r="A223" s="10">
        <v>6.2</v>
      </c>
      <c r="B223" s="37" t="s">
        <v>613</v>
      </c>
      <c r="C223" s="12">
        <v>0</v>
      </c>
      <c r="D223" s="12">
        <v>0</v>
      </c>
      <c r="E223" s="12">
        <v>0</v>
      </c>
      <c r="F223" s="12">
        <v>0</v>
      </c>
      <c r="G223" s="12">
        <v>0</v>
      </c>
      <c r="H223" s="12">
        <v>0</v>
      </c>
      <c r="I223" s="12">
        <v>0</v>
      </c>
      <c r="J223" s="12">
        <v>0</v>
      </c>
    </row>
    <row r="224" spans="1:10" x14ac:dyDescent="0.3">
      <c r="A224" s="10">
        <v>6.3</v>
      </c>
      <c r="B224" s="37" t="s">
        <v>612</v>
      </c>
      <c r="C224" s="12">
        <f t="shared" ref="C224:J225" si="151">C225</f>
        <v>0</v>
      </c>
      <c r="D224" s="12">
        <f t="shared" si="151"/>
        <v>8620</v>
      </c>
      <c r="E224" s="12">
        <f t="shared" si="151"/>
        <v>0</v>
      </c>
      <c r="F224" s="12">
        <f t="shared" si="151"/>
        <v>0</v>
      </c>
      <c r="G224" s="12">
        <f t="shared" si="151"/>
        <v>0</v>
      </c>
      <c r="H224" s="12">
        <f t="shared" si="151"/>
        <v>0</v>
      </c>
      <c r="I224" s="12">
        <f t="shared" si="151"/>
        <v>0</v>
      </c>
      <c r="J224" s="12">
        <f t="shared" si="151"/>
        <v>0</v>
      </c>
    </row>
    <row r="225" spans="1:10" x14ac:dyDescent="0.3">
      <c r="A225" s="26" t="s">
        <v>611</v>
      </c>
      <c r="B225" s="27" t="s">
        <v>610</v>
      </c>
      <c r="C225" s="28">
        <f t="shared" si="151"/>
        <v>0</v>
      </c>
      <c r="D225" s="28">
        <f t="shared" si="151"/>
        <v>8620</v>
      </c>
      <c r="E225" s="28">
        <f t="shared" si="151"/>
        <v>0</v>
      </c>
      <c r="F225" s="28">
        <f t="shared" si="151"/>
        <v>0</v>
      </c>
      <c r="G225" s="28">
        <f t="shared" si="151"/>
        <v>0</v>
      </c>
      <c r="H225" s="28">
        <f t="shared" si="151"/>
        <v>0</v>
      </c>
      <c r="I225" s="28">
        <f t="shared" si="151"/>
        <v>0</v>
      </c>
      <c r="J225" s="28">
        <f t="shared" si="151"/>
        <v>0</v>
      </c>
    </row>
    <row r="226" spans="1:10" x14ac:dyDescent="0.3">
      <c r="A226" s="19" t="s">
        <v>609</v>
      </c>
      <c r="B226" s="20" t="s">
        <v>608</v>
      </c>
      <c r="C226" s="18">
        <v>0</v>
      </c>
      <c r="D226" s="18">
        <v>8620</v>
      </c>
      <c r="E226" s="18">
        <v>0</v>
      </c>
      <c r="F226" s="18">
        <v>0</v>
      </c>
      <c r="G226" s="18">
        <v>0</v>
      </c>
      <c r="H226" s="18">
        <f t="shared" ref="H226" si="152">G226/9*12</f>
        <v>0</v>
      </c>
      <c r="I226" s="18">
        <f t="shared" ref="I226:J226" si="153">H226*1.05</f>
        <v>0</v>
      </c>
      <c r="J226" s="18">
        <f t="shared" si="153"/>
        <v>0</v>
      </c>
    </row>
    <row r="227" spans="1:10" x14ac:dyDescent="0.3">
      <c r="A227" s="10">
        <v>6.4</v>
      </c>
      <c r="B227" s="45" t="s">
        <v>607</v>
      </c>
      <c r="C227" s="46">
        <f t="shared" ref="C227:J227" si="154">C228</f>
        <v>0</v>
      </c>
      <c r="D227" s="46">
        <f t="shared" si="154"/>
        <v>0</v>
      </c>
      <c r="E227" s="46">
        <f t="shared" si="154"/>
        <v>0</v>
      </c>
      <c r="F227" s="46">
        <f t="shared" si="154"/>
        <v>104242.6</v>
      </c>
      <c r="G227" s="46">
        <f t="shared" si="154"/>
        <v>0</v>
      </c>
      <c r="H227" s="46">
        <f t="shared" si="154"/>
        <v>0</v>
      </c>
      <c r="I227" s="46">
        <f t="shared" si="154"/>
        <v>0</v>
      </c>
      <c r="J227" s="46">
        <f t="shared" si="154"/>
        <v>0</v>
      </c>
    </row>
    <row r="228" spans="1:10" x14ac:dyDescent="0.3">
      <c r="A228" s="26" t="s">
        <v>606</v>
      </c>
      <c r="B228" s="27" t="s">
        <v>449</v>
      </c>
      <c r="C228" s="28">
        <f t="shared" ref="C228:J228" si="155">SUM(C229)</f>
        <v>0</v>
      </c>
      <c r="D228" s="28">
        <f t="shared" si="155"/>
        <v>0</v>
      </c>
      <c r="E228" s="28">
        <f t="shared" si="155"/>
        <v>0</v>
      </c>
      <c r="F228" s="28">
        <f t="shared" si="155"/>
        <v>104242.6</v>
      </c>
      <c r="G228" s="28">
        <f t="shared" si="155"/>
        <v>0</v>
      </c>
      <c r="H228" s="28">
        <f t="shared" si="155"/>
        <v>0</v>
      </c>
      <c r="I228" s="28">
        <f t="shared" si="155"/>
        <v>0</v>
      </c>
      <c r="J228" s="28">
        <f t="shared" si="155"/>
        <v>0</v>
      </c>
    </row>
    <row r="229" spans="1:10" x14ac:dyDescent="0.3">
      <c r="A229" s="19" t="s">
        <v>605</v>
      </c>
      <c r="B229" s="20" t="s">
        <v>604</v>
      </c>
      <c r="C229" s="18">
        <v>0</v>
      </c>
      <c r="D229" s="18">
        <v>0</v>
      </c>
      <c r="E229" s="18">
        <v>0</v>
      </c>
      <c r="F229" s="18">
        <v>104242.6</v>
      </c>
      <c r="G229" s="18">
        <v>0</v>
      </c>
      <c r="H229" s="18">
        <f t="shared" ref="H229" si="156">G229/9*12</f>
        <v>0</v>
      </c>
      <c r="I229" s="18">
        <f t="shared" ref="I229:J229" si="157">H229*1.05</f>
        <v>0</v>
      </c>
      <c r="J229" s="18">
        <f t="shared" si="157"/>
        <v>0</v>
      </c>
    </row>
    <row r="230" spans="1:10" x14ac:dyDescent="0.3">
      <c r="A230" s="7">
        <v>7</v>
      </c>
      <c r="B230" s="32" t="s">
        <v>603</v>
      </c>
      <c r="C230" s="33">
        <f t="shared" ref="C230:F230" si="158">C231+C232+C234+C236+C238</f>
        <v>0</v>
      </c>
      <c r="D230" s="33">
        <f t="shared" si="158"/>
        <v>0</v>
      </c>
      <c r="E230" s="33">
        <f t="shared" si="158"/>
        <v>0</v>
      </c>
      <c r="F230" s="33">
        <f t="shared" si="158"/>
        <v>0</v>
      </c>
      <c r="G230" s="33">
        <f t="shared" ref="G230:H230" si="159">G231+G232+G234+G236+G238</f>
        <v>0</v>
      </c>
      <c r="H230" s="33">
        <f t="shared" si="159"/>
        <v>0</v>
      </c>
      <c r="I230" s="33">
        <f t="shared" ref="I230:J230" si="160">I231+I232+I234+I236+I238</f>
        <v>0</v>
      </c>
      <c r="J230" s="33">
        <f t="shared" si="160"/>
        <v>0</v>
      </c>
    </row>
    <row r="231" spans="1:10" x14ac:dyDescent="0.3">
      <c r="A231" s="26">
        <v>7.1</v>
      </c>
      <c r="B231" s="47" t="s">
        <v>602</v>
      </c>
      <c r="C231" s="28">
        <v>0</v>
      </c>
      <c r="D231" s="28">
        <v>0</v>
      </c>
      <c r="E231" s="28">
        <v>0</v>
      </c>
      <c r="F231" s="28">
        <v>0</v>
      </c>
      <c r="G231" s="28">
        <v>0</v>
      </c>
      <c r="H231" s="28">
        <v>0</v>
      </c>
      <c r="I231" s="28">
        <v>0</v>
      </c>
      <c r="J231" s="28">
        <v>0</v>
      </c>
    </row>
    <row r="232" spans="1:10" x14ac:dyDescent="0.3">
      <c r="A232" s="26">
        <v>7.2</v>
      </c>
      <c r="B232" s="47" t="s">
        <v>601</v>
      </c>
      <c r="C232" s="28">
        <f t="shared" ref="C232:J232" si="161">SUM(C233)</f>
        <v>0</v>
      </c>
      <c r="D232" s="28">
        <f t="shared" si="161"/>
        <v>0</v>
      </c>
      <c r="E232" s="28">
        <f t="shared" si="161"/>
        <v>0</v>
      </c>
      <c r="F232" s="28">
        <f t="shared" si="161"/>
        <v>0</v>
      </c>
      <c r="G232" s="28">
        <f t="shared" si="161"/>
        <v>0</v>
      </c>
      <c r="H232" s="28">
        <f t="shared" si="161"/>
        <v>0</v>
      </c>
      <c r="I232" s="28">
        <f t="shared" si="161"/>
        <v>0</v>
      </c>
      <c r="J232" s="28">
        <f t="shared" si="161"/>
        <v>0</v>
      </c>
    </row>
    <row r="233" spans="1:10" x14ac:dyDescent="0.3">
      <c r="A233" s="19" t="s">
        <v>600</v>
      </c>
      <c r="B233" s="20" t="s">
        <v>599</v>
      </c>
      <c r="C233" s="18">
        <v>0</v>
      </c>
      <c r="D233" s="18">
        <v>0</v>
      </c>
      <c r="E233" s="18">
        <v>0</v>
      </c>
      <c r="F233" s="18">
        <v>0</v>
      </c>
      <c r="G233" s="18">
        <v>0</v>
      </c>
      <c r="H233" s="18">
        <f t="shared" ref="H233:H240" si="162">G233/9*12</f>
        <v>0</v>
      </c>
      <c r="I233" s="18">
        <f t="shared" ref="I233:J240" si="163">H233*1.05</f>
        <v>0</v>
      </c>
      <c r="J233" s="18">
        <f t="shared" si="163"/>
        <v>0</v>
      </c>
    </row>
    <row r="234" spans="1:10" x14ac:dyDescent="0.3">
      <c r="A234" s="26">
        <v>7.3</v>
      </c>
      <c r="B234" s="47" t="s">
        <v>598</v>
      </c>
      <c r="C234" s="28">
        <f t="shared" ref="C234:J234" si="164">SUM(C235)</f>
        <v>0</v>
      </c>
      <c r="D234" s="28">
        <f t="shared" si="164"/>
        <v>0</v>
      </c>
      <c r="E234" s="28">
        <f t="shared" si="164"/>
        <v>0</v>
      </c>
      <c r="F234" s="28">
        <f t="shared" si="164"/>
        <v>0</v>
      </c>
      <c r="G234" s="28">
        <f t="shared" si="164"/>
        <v>0</v>
      </c>
      <c r="H234" s="28">
        <f t="shared" si="164"/>
        <v>0</v>
      </c>
      <c r="I234" s="28">
        <f t="shared" si="164"/>
        <v>0</v>
      </c>
      <c r="J234" s="28">
        <f t="shared" si="164"/>
        <v>0</v>
      </c>
    </row>
    <row r="235" spans="1:10" x14ac:dyDescent="0.3">
      <c r="A235" s="19" t="s">
        <v>597</v>
      </c>
      <c r="B235" s="20" t="s">
        <v>596</v>
      </c>
      <c r="C235" s="18">
        <v>0</v>
      </c>
      <c r="D235" s="18">
        <v>0</v>
      </c>
      <c r="E235" s="18">
        <v>0</v>
      </c>
      <c r="F235" s="18">
        <v>0</v>
      </c>
      <c r="G235" s="18">
        <v>0</v>
      </c>
      <c r="H235" s="18">
        <f t="shared" si="162"/>
        <v>0</v>
      </c>
      <c r="I235" s="18">
        <f t="shared" si="163"/>
        <v>0</v>
      </c>
      <c r="J235" s="18">
        <f t="shared" si="163"/>
        <v>0</v>
      </c>
    </row>
    <row r="236" spans="1:10" x14ac:dyDescent="0.3">
      <c r="A236" s="26">
        <v>7.4</v>
      </c>
      <c r="B236" s="47" t="s">
        <v>595</v>
      </c>
      <c r="C236" s="28">
        <f t="shared" ref="C236:J236" si="165">SUM(C237)</f>
        <v>0</v>
      </c>
      <c r="D236" s="28">
        <f t="shared" si="165"/>
        <v>0</v>
      </c>
      <c r="E236" s="28">
        <f t="shared" si="165"/>
        <v>0</v>
      </c>
      <c r="F236" s="28">
        <f t="shared" si="165"/>
        <v>0</v>
      </c>
      <c r="G236" s="28">
        <f t="shared" si="165"/>
        <v>0</v>
      </c>
      <c r="H236" s="28">
        <f t="shared" si="165"/>
        <v>0</v>
      </c>
      <c r="I236" s="28">
        <f t="shared" si="165"/>
        <v>0</v>
      </c>
      <c r="J236" s="28">
        <f t="shared" si="165"/>
        <v>0</v>
      </c>
    </row>
    <row r="237" spans="1:10" x14ac:dyDescent="0.3">
      <c r="A237" s="19" t="s">
        <v>594</v>
      </c>
      <c r="B237" s="20" t="s">
        <v>593</v>
      </c>
      <c r="C237" s="18">
        <v>0</v>
      </c>
      <c r="D237" s="18">
        <v>0</v>
      </c>
      <c r="E237" s="18">
        <v>0</v>
      </c>
      <c r="F237" s="18">
        <v>0</v>
      </c>
      <c r="G237" s="18">
        <v>0</v>
      </c>
      <c r="H237" s="18">
        <f t="shared" si="162"/>
        <v>0</v>
      </c>
      <c r="I237" s="18">
        <f t="shared" si="163"/>
        <v>0</v>
      </c>
      <c r="J237" s="18">
        <f t="shared" si="163"/>
        <v>0</v>
      </c>
    </row>
    <row r="238" spans="1:10" ht="37.5" x14ac:dyDescent="0.3">
      <c r="A238" s="26">
        <v>7.9</v>
      </c>
      <c r="B238" s="47" t="s">
        <v>592</v>
      </c>
      <c r="C238" s="28">
        <f t="shared" ref="C238:F238" si="166">SUM(C239:C240)</f>
        <v>0</v>
      </c>
      <c r="D238" s="28">
        <f t="shared" si="166"/>
        <v>0</v>
      </c>
      <c r="E238" s="28">
        <f t="shared" si="166"/>
        <v>0</v>
      </c>
      <c r="F238" s="28">
        <f t="shared" si="166"/>
        <v>0</v>
      </c>
      <c r="G238" s="28">
        <f t="shared" ref="G238:H238" si="167">SUM(G239:G240)</f>
        <v>0</v>
      </c>
      <c r="H238" s="28">
        <f t="shared" si="167"/>
        <v>0</v>
      </c>
      <c r="I238" s="28">
        <f t="shared" ref="I238:J238" si="168">SUM(I239:I240)</f>
        <v>0</v>
      </c>
      <c r="J238" s="28">
        <f t="shared" si="168"/>
        <v>0</v>
      </c>
    </row>
    <row r="239" spans="1:10" ht="37.5" x14ac:dyDescent="0.3">
      <c r="A239" s="19" t="s">
        <v>591</v>
      </c>
      <c r="B239" s="20" t="s">
        <v>590</v>
      </c>
      <c r="C239" s="18">
        <v>0</v>
      </c>
      <c r="D239" s="18">
        <v>0</v>
      </c>
      <c r="E239" s="18">
        <v>0</v>
      </c>
      <c r="F239" s="18">
        <v>0</v>
      </c>
      <c r="G239" s="18">
        <v>0</v>
      </c>
      <c r="H239" s="18">
        <f t="shared" si="162"/>
        <v>0</v>
      </c>
      <c r="I239" s="18">
        <f t="shared" si="163"/>
        <v>0</v>
      </c>
      <c r="J239" s="18">
        <f t="shared" si="163"/>
        <v>0</v>
      </c>
    </row>
    <row r="240" spans="1:10" ht="37.5" x14ac:dyDescent="0.3">
      <c r="A240" s="19" t="s">
        <v>589</v>
      </c>
      <c r="B240" s="20" t="s">
        <v>588</v>
      </c>
      <c r="C240" s="18">
        <v>0</v>
      </c>
      <c r="D240" s="18">
        <v>0</v>
      </c>
      <c r="E240" s="18">
        <v>0</v>
      </c>
      <c r="F240" s="18">
        <v>0</v>
      </c>
      <c r="G240" s="18">
        <v>0</v>
      </c>
      <c r="H240" s="18">
        <f t="shared" si="162"/>
        <v>0</v>
      </c>
      <c r="I240" s="18">
        <f t="shared" si="163"/>
        <v>0</v>
      </c>
      <c r="J240" s="18">
        <f t="shared" si="163"/>
        <v>0</v>
      </c>
    </row>
    <row r="241" spans="1:12" x14ac:dyDescent="0.3">
      <c r="A241" s="7">
        <v>8</v>
      </c>
      <c r="B241" s="32" t="s">
        <v>372</v>
      </c>
      <c r="C241" s="33">
        <f t="shared" ref="C241:I241" si="169">C242+C246+C252</f>
        <v>151113789.68000001</v>
      </c>
      <c r="D241" s="33">
        <f t="shared" si="169"/>
        <v>189114779.58000001</v>
      </c>
      <c r="E241" s="33">
        <f t="shared" si="169"/>
        <v>213164560.95999998</v>
      </c>
      <c r="F241" s="33">
        <f t="shared" si="169"/>
        <v>234304529.33999997</v>
      </c>
      <c r="G241" s="33">
        <f t="shared" si="169"/>
        <v>153865979.72999999</v>
      </c>
      <c r="H241" s="33">
        <f t="shared" si="169"/>
        <v>205154639.63999999</v>
      </c>
      <c r="I241" s="33">
        <f t="shared" si="169"/>
        <v>215412371.62200001</v>
      </c>
      <c r="J241" s="33">
        <f t="shared" ref="J241" si="170">J242+J246+J252</f>
        <v>198251416</v>
      </c>
    </row>
    <row r="242" spans="1:12" x14ac:dyDescent="0.3">
      <c r="A242" s="10">
        <v>8.1</v>
      </c>
      <c r="B242" s="37" t="s">
        <v>373</v>
      </c>
      <c r="C242" s="12">
        <f t="shared" ref="C242:J242" si="171">C243</f>
        <v>87324791.659999996</v>
      </c>
      <c r="D242" s="12">
        <f t="shared" si="171"/>
        <v>96064384.520000011</v>
      </c>
      <c r="E242" s="12">
        <f t="shared" si="171"/>
        <v>102402377.38</v>
      </c>
      <c r="F242" s="12">
        <f t="shared" si="171"/>
        <v>112689821.56999999</v>
      </c>
      <c r="G242" s="12">
        <f t="shared" si="171"/>
        <v>98529169.889999986</v>
      </c>
      <c r="H242" s="12">
        <f t="shared" si="171"/>
        <v>131372226.52</v>
      </c>
      <c r="I242" s="12">
        <f t="shared" si="171"/>
        <v>137940837.84599999</v>
      </c>
      <c r="J242" s="12">
        <f t="shared" si="171"/>
        <v>127333794</v>
      </c>
    </row>
    <row r="243" spans="1:12" x14ac:dyDescent="0.3">
      <c r="A243" s="26" t="s">
        <v>517</v>
      </c>
      <c r="B243" s="48" t="s">
        <v>587</v>
      </c>
      <c r="C243" s="28">
        <f t="shared" ref="C243:I243" si="172">SUM(C244:C245)</f>
        <v>87324791.659999996</v>
      </c>
      <c r="D243" s="28">
        <f t="shared" si="172"/>
        <v>96064384.520000011</v>
      </c>
      <c r="E243" s="28">
        <f t="shared" si="172"/>
        <v>102402377.38</v>
      </c>
      <c r="F243" s="28">
        <f t="shared" si="172"/>
        <v>112689821.56999999</v>
      </c>
      <c r="G243" s="28">
        <f t="shared" si="172"/>
        <v>98529169.889999986</v>
      </c>
      <c r="H243" s="28">
        <f t="shared" si="172"/>
        <v>131372226.52</v>
      </c>
      <c r="I243" s="28">
        <f t="shared" si="172"/>
        <v>137940837.84599999</v>
      </c>
      <c r="J243" s="28">
        <f t="shared" ref="J243" si="173">SUM(J244:J245)</f>
        <v>127333794</v>
      </c>
    </row>
    <row r="244" spans="1:12" x14ac:dyDescent="0.3">
      <c r="A244" s="19" t="s">
        <v>586</v>
      </c>
      <c r="B244" s="42" t="s">
        <v>518</v>
      </c>
      <c r="C244" s="18">
        <v>84613802.099999994</v>
      </c>
      <c r="D244" s="18">
        <v>93184167.120000005</v>
      </c>
      <c r="E244" s="18">
        <v>99481356.579999998</v>
      </c>
      <c r="F244" s="18">
        <v>107831735.56999999</v>
      </c>
      <c r="G244" s="18">
        <v>93896156.089999989</v>
      </c>
      <c r="H244" s="18">
        <f t="shared" ref="H244:H245" si="174">G244/9*12</f>
        <v>125194874.78666666</v>
      </c>
      <c r="I244" s="18">
        <f t="shared" ref="I244:I245" si="175">H244*1.05</f>
        <v>131454618.52599999</v>
      </c>
      <c r="J244" s="18">
        <v>120929762</v>
      </c>
    </row>
    <row r="245" spans="1:12" x14ac:dyDescent="0.3">
      <c r="A245" s="19" t="s">
        <v>585</v>
      </c>
      <c r="B245" s="42" t="s">
        <v>519</v>
      </c>
      <c r="C245" s="18">
        <v>2710989.56</v>
      </c>
      <c r="D245" s="18">
        <v>2880217.4</v>
      </c>
      <c r="E245" s="18">
        <v>2921020.8</v>
      </c>
      <c r="F245" s="18">
        <v>4858086</v>
      </c>
      <c r="G245" s="18">
        <v>4633013.8</v>
      </c>
      <c r="H245" s="18">
        <f t="shared" si="174"/>
        <v>6177351.7333333325</v>
      </c>
      <c r="I245" s="18">
        <f t="shared" si="175"/>
        <v>6486219.3199999994</v>
      </c>
      <c r="J245" s="18">
        <v>6404032</v>
      </c>
    </row>
    <row r="246" spans="1:12" x14ac:dyDescent="0.3">
      <c r="A246" s="10">
        <v>8.1999999999999993</v>
      </c>
      <c r="B246" s="37" t="s">
        <v>380</v>
      </c>
      <c r="C246" s="12">
        <f t="shared" ref="C246:J246" si="176">C247</f>
        <v>51923916.689999998</v>
      </c>
      <c r="D246" s="12">
        <f t="shared" si="176"/>
        <v>54536434.590000004</v>
      </c>
      <c r="E246" s="12">
        <f t="shared" si="176"/>
        <v>60505752.07</v>
      </c>
      <c r="F246" s="12">
        <f t="shared" si="176"/>
        <v>61474084.169999994</v>
      </c>
      <c r="G246" s="12">
        <f t="shared" si="176"/>
        <v>54900417.630000003</v>
      </c>
      <c r="H246" s="12">
        <f t="shared" si="176"/>
        <v>73200556.839999989</v>
      </c>
      <c r="I246" s="12">
        <f t="shared" si="176"/>
        <v>76860584.681999996</v>
      </c>
      <c r="J246" s="12">
        <f t="shared" si="176"/>
        <v>70917622</v>
      </c>
    </row>
    <row r="247" spans="1:12" x14ac:dyDescent="0.3">
      <c r="A247" s="26" t="s">
        <v>520</v>
      </c>
      <c r="B247" s="27" t="s">
        <v>584</v>
      </c>
      <c r="C247" s="28">
        <f t="shared" ref="C247:I247" si="177">SUM(C248:C251)</f>
        <v>51923916.689999998</v>
      </c>
      <c r="D247" s="28">
        <f t="shared" si="177"/>
        <v>54536434.590000004</v>
      </c>
      <c r="E247" s="28">
        <f t="shared" si="177"/>
        <v>60505752.07</v>
      </c>
      <c r="F247" s="28">
        <f t="shared" si="177"/>
        <v>61474084.169999994</v>
      </c>
      <c r="G247" s="28">
        <f t="shared" si="177"/>
        <v>54900417.630000003</v>
      </c>
      <c r="H247" s="28">
        <f t="shared" si="177"/>
        <v>73200556.839999989</v>
      </c>
      <c r="I247" s="28">
        <f t="shared" si="177"/>
        <v>76860584.681999996</v>
      </c>
      <c r="J247" s="28">
        <f t="shared" ref="J247" si="178">SUM(J248:J251)</f>
        <v>70917622</v>
      </c>
    </row>
    <row r="248" spans="1:12" x14ac:dyDescent="0.3">
      <c r="A248" s="19" t="s">
        <v>583</v>
      </c>
      <c r="B248" s="42" t="s">
        <v>521</v>
      </c>
      <c r="C248" s="18">
        <v>18617270.899999999</v>
      </c>
      <c r="D248" s="18">
        <v>19268734.210000001</v>
      </c>
      <c r="E248" s="18">
        <v>21873330.850000001</v>
      </c>
      <c r="F248" s="18">
        <v>19394821.670000002</v>
      </c>
      <c r="G248" s="18">
        <v>19034395.109999999</v>
      </c>
      <c r="H248" s="18">
        <f t="shared" ref="H248:H251" si="179">G248/9*12</f>
        <v>25379193.48</v>
      </c>
      <c r="I248" s="18">
        <f t="shared" ref="I248:I251" si="180">H248*1.05</f>
        <v>26648153.154000003</v>
      </c>
      <c r="J248" s="18">
        <v>21781194</v>
      </c>
      <c r="L248" s="49"/>
    </row>
    <row r="249" spans="1:12" x14ac:dyDescent="0.3">
      <c r="A249" s="19" t="s">
        <v>582</v>
      </c>
      <c r="B249" s="42" t="s">
        <v>522</v>
      </c>
      <c r="C249" s="18">
        <v>17434.77</v>
      </c>
      <c r="D249" s="18">
        <v>16389.060000000001</v>
      </c>
      <c r="E249" s="18">
        <v>341.01</v>
      </c>
      <c r="F249" s="18">
        <v>11567.55</v>
      </c>
      <c r="G249" s="18">
        <v>127.6</v>
      </c>
      <c r="H249" s="18">
        <f t="shared" si="179"/>
        <v>170.13333333333333</v>
      </c>
      <c r="I249" s="18">
        <f t="shared" si="180"/>
        <v>178.64</v>
      </c>
      <c r="J249" s="18">
        <v>5250</v>
      </c>
    </row>
    <row r="250" spans="1:12" x14ac:dyDescent="0.3">
      <c r="A250" s="19" t="s">
        <v>581</v>
      </c>
      <c r="B250" s="42" t="s">
        <v>523</v>
      </c>
      <c r="C250" s="18">
        <v>33276381.48</v>
      </c>
      <c r="D250" s="18">
        <v>35247167.520000003</v>
      </c>
      <c r="E250" s="18">
        <v>38631816.420000002</v>
      </c>
      <c r="F250" s="18">
        <v>42065294.969999999</v>
      </c>
      <c r="G250" s="18">
        <v>35759323.630000003</v>
      </c>
      <c r="H250" s="18">
        <f t="shared" si="179"/>
        <v>47679098.173333332</v>
      </c>
      <c r="I250" s="18">
        <f t="shared" si="180"/>
        <v>50063053.082000002</v>
      </c>
      <c r="J250" s="18">
        <v>49103178</v>
      </c>
      <c r="L250" s="49"/>
    </row>
    <row r="251" spans="1:12" x14ac:dyDescent="0.3">
      <c r="A251" s="19" t="s">
        <v>580</v>
      </c>
      <c r="B251" s="42" t="s">
        <v>524</v>
      </c>
      <c r="C251" s="18">
        <v>12829.54</v>
      </c>
      <c r="D251" s="18">
        <v>4143.8</v>
      </c>
      <c r="E251" s="18">
        <v>263.79000000000002</v>
      </c>
      <c r="F251" s="18">
        <v>2399.98</v>
      </c>
      <c r="G251" s="18">
        <v>106571.29</v>
      </c>
      <c r="H251" s="18">
        <f t="shared" si="179"/>
        <v>142095.05333333332</v>
      </c>
      <c r="I251" s="18">
        <f t="shared" si="180"/>
        <v>149199.80599999998</v>
      </c>
      <c r="J251" s="18">
        <v>28000</v>
      </c>
    </row>
    <row r="252" spans="1:12" x14ac:dyDescent="0.3">
      <c r="A252" s="10">
        <v>8.3000000000000007</v>
      </c>
      <c r="B252" s="37" t="s">
        <v>386</v>
      </c>
      <c r="C252" s="12">
        <f t="shared" ref="C252:J252" si="181">C253</f>
        <v>11865081.33</v>
      </c>
      <c r="D252" s="12">
        <f t="shared" si="181"/>
        <v>38513960.469999999</v>
      </c>
      <c r="E252" s="12">
        <f t="shared" si="181"/>
        <v>50256431.509999998</v>
      </c>
      <c r="F252" s="12">
        <f t="shared" si="181"/>
        <v>60140623.599999994</v>
      </c>
      <c r="G252" s="12">
        <f t="shared" si="181"/>
        <v>436392.20999999996</v>
      </c>
      <c r="H252" s="12">
        <f t="shared" si="181"/>
        <v>581856.28</v>
      </c>
      <c r="I252" s="12">
        <f t="shared" si="181"/>
        <v>610949.09400000004</v>
      </c>
      <c r="J252" s="12">
        <f t="shared" si="181"/>
        <v>0</v>
      </c>
    </row>
    <row r="253" spans="1:12" x14ac:dyDescent="0.3">
      <c r="A253" s="26" t="s">
        <v>579</v>
      </c>
      <c r="B253" s="48" t="s">
        <v>578</v>
      </c>
      <c r="C253" s="28">
        <f t="shared" ref="C253:F253" si="182">SUM(C254:C256)</f>
        <v>11865081.33</v>
      </c>
      <c r="D253" s="28">
        <f t="shared" si="182"/>
        <v>38513960.469999999</v>
      </c>
      <c r="E253" s="28">
        <f t="shared" si="182"/>
        <v>50256431.509999998</v>
      </c>
      <c r="F253" s="28">
        <f t="shared" si="182"/>
        <v>60140623.599999994</v>
      </c>
      <c r="G253" s="28">
        <f t="shared" ref="G253:H253" si="183">SUM(G254:G256)</f>
        <v>436392.20999999996</v>
      </c>
      <c r="H253" s="28">
        <f t="shared" si="183"/>
        <v>581856.28</v>
      </c>
      <c r="I253" s="28">
        <f t="shared" ref="I253:J253" si="184">SUM(I254:I256)</f>
        <v>610949.09400000004</v>
      </c>
      <c r="J253" s="28">
        <f t="shared" si="184"/>
        <v>0</v>
      </c>
    </row>
    <row r="254" spans="1:12" x14ac:dyDescent="0.3">
      <c r="A254" s="19" t="s">
        <v>577</v>
      </c>
      <c r="B254" s="42" t="s">
        <v>576</v>
      </c>
      <c r="C254" s="18">
        <v>4842978</v>
      </c>
      <c r="D254" s="18">
        <v>18145000</v>
      </c>
      <c r="E254" s="18">
        <v>28777646.969999999</v>
      </c>
      <c r="F254" s="18">
        <v>21087166.239999998</v>
      </c>
      <c r="G254" s="18">
        <v>0</v>
      </c>
      <c r="H254" s="18">
        <f t="shared" ref="H254:H256" si="185">G254/9*12</f>
        <v>0</v>
      </c>
      <c r="I254" s="18">
        <f t="shared" ref="I254:I256" si="186">H254*1.05</f>
        <v>0</v>
      </c>
      <c r="J254" s="18">
        <v>0</v>
      </c>
    </row>
    <row r="255" spans="1:12" x14ac:dyDescent="0.3">
      <c r="A255" s="19" t="s">
        <v>575</v>
      </c>
      <c r="B255" s="42" t="s">
        <v>574</v>
      </c>
      <c r="C255" s="18">
        <v>7022103.3300000001</v>
      </c>
      <c r="D255" s="18">
        <v>20368960.469999999</v>
      </c>
      <c r="E255" s="18">
        <v>21478784.539999999</v>
      </c>
      <c r="F255" s="18">
        <v>39053457.359999999</v>
      </c>
      <c r="G255" s="18">
        <v>436392.20999999996</v>
      </c>
      <c r="H255" s="18">
        <f t="shared" si="185"/>
        <v>581856.28</v>
      </c>
      <c r="I255" s="18">
        <f t="shared" si="186"/>
        <v>610949.09400000004</v>
      </c>
      <c r="J255" s="18">
        <v>0</v>
      </c>
    </row>
    <row r="256" spans="1:12" x14ac:dyDescent="0.3">
      <c r="A256" s="19" t="s">
        <v>573</v>
      </c>
      <c r="B256" s="42" t="s">
        <v>572</v>
      </c>
      <c r="C256" s="18">
        <v>0</v>
      </c>
      <c r="D256" s="18">
        <v>0</v>
      </c>
      <c r="E256" s="18">
        <v>0</v>
      </c>
      <c r="F256" s="18">
        <v>0</v>
      </c>
      <c r="G256" s="18">
        <v>0</v>
      </c>
      <c r="H256" s="18">
        <f t="shared" si="185"/>
        <v>0</v>
      </c>
      <c r="I256" s="18">
        <f t="shared" si="186"/>
        <v>0</v>
      </c>
      <c r="J256" s="18">
        <v>0</v>
      </c>
    </row>
    <row r="257" spans="1:10" x14ac:dyDescent="0.3">
      <c r="A257" s="7">
        <v>9</v>
      </c>
      <c r="B257" s="50" t="s">
        <v>571</v>
      </c>
      <c r="C257" s="33">
        <f t="shared" ref="C257:F257" si="187">C258+C261+C262+C267+C271+C272</f>
        <v>4175405.78</v>
      </c>
      <c r="D257" s="33">
        <f t="shared" si="187"/>
        <v>14262657.6</v>
      </c>
      <c r="E257" s="33">
        <f t="shared" si="187"/>
        <v>8876308.9000000004</v>
      </c>
      <c r="F257" s="33">
        <f t="shared" si="187"/>
        <v>24028326.899999999</v>
      </c>
      <c r="G257" s="33">
        <f t="shared" ref="G257:H257" si="188">G258+G261+G262+G267+G271+G272</f>
        <v>9866792.5399999991</v>
      </c>
      <c r="H257" s="33">
        <f t="shared" si="188"/>
        <v>13155723.386666665</v>
      </c>
      <c r="I257" s="33">
        <f t="shared" ref="I257:J257" si="189">I258+I261+I262+I267+I271+I272</f>
        <v>13813509.555999998</v>
      </c>
      <c r="J257" s="33">
        <f t="shared" si="189"/>
        <v>16850000</v>
      </c>
    </row>
    <row r="258" spans="1:10" x14ac:dyDescent="0.3">
      <c r="A258" s="10">
        <v>9.1</v>
      </c>
      <c r="B258" s="37" t="s">
        <v>190</v>
      </c>
      <c r="C258" s="12">
        <f t="shared" ref="C258:J258" si="190">C259</f>
        <v>0</v>
      </c>
      <c r="D258" s="12">
        <f t="shared" si="190"/>
        <v>0</v>
      </c>
      <c r="E258" s="12">
        <f t="shared" si="190"/>
        <v>0</v>
      </c>
      <c r="F258" s="12">
        <f t="shared" si="190"/>
        <v>24028326.899999999</v>
      </c>
      <c r="G258" s="12">
        <f t="shared" si="190"/>
        <v>0</v>
      </c>
      <c r="H258" s="12">
        <f t="shared" si="190"/>
        <v>0</v>
      </c>
      <c r="I258" s="12">
        <f t="shared" si="190"/>
        <v>0</v>
      </c>
      <c r="J258" s="12">
        <f t="shared" si="190"/>
        <v>0</v>
      </c>
    </row>
    <row r="259" spans="1:10" x14ac:dyDescent="0.3">
      <c r="A259" s="26" t="s">
        <v>570</v>
      </c>
      <c r="B259" s="48" t="s">
        <v>568</v>
      </c>
      <c r="C259" s="28">
        <f t="shared" ref="C259:J259" si="191">SUM(C260)</f>
        <v>0</v>
      </c>
      <c r="D259" s="28">
        <f t="shared" si="191"/>
        <v>0</v>
      </c>
      <c r="E259" s="28">
        <f t="shared" si="191"/>
        <v>0</v>
      </c>
      <c r="F259" s="28">
        <f t="shared" si="191"/>
        <v>24028326.899999999</v>
      </c>
      <c r="G259" s="28">
        <f t="shared" si="191"/>
        <v>0</v>
      </c>
      <c r="H259" s="28">
        <f t="shared" si="191"/>
        <v>0</v>
      </c>
      <c r="I259" s="28">
        <f t="shared" si="191"/>
        <v>0</v>
      </c>
      <c r="J259" s="28">
        <f t="shared" si="191"/>
        <v>0</v>
      </c>
    </row>
    <row r="260" spans="1:10" x14ac:dyDescent="0.3">
      <c r="A260" s="19" t="s">
        <v>569</v>
      </c>
      <c r="B260" s="42" t="s">
        <v>568</v>
      </c>
      <c r="C260" s="18">
        <v>0</v>
      </c>
      <c r="D260" s="18">
        <v>0</v>
      </c>
      <c r="E260" s="18">
        <v>0</v>
      </c>
      <c r="F260" s="18">
        <v>24028326.899999999</v>
      </c>
      <c r="G260" s="18">
        <v>0</v>
      </c>
      <c r="H260" s="18">
        <f t="shared" ref="H260" si="192">G260/9*12</f>
        <v>0</v>
      </c>
      <c r="I260" s="18">
        <f t="shared" ref="I260:J260" si="193">H260*1.05</f>
        <v>0</v>
      </c>
      <c r="J260" s="18">
        <f t="shared" si="193"/>
        <v>0</v>
      </c>
    </row>
    <row r="261" spans="1:10" x14ac:dyDescent="0.3">
      <c r="A261" s="10">
        <v>9.1999999999999993</v>
      </c>
      <c r="B261" s="37" t="s">
        <v>567</v>
      </c>
      <c r="C261" s="12">
        <v>0</v>
      </c>
      <c r="D261" s="12">
        <v>0</v>
      </c>
      <c r="E261" s="12">
        <v>0</v>
      </c>
      <c r="F261" s="12">
        <v>0</v>
      </c>
      <c r="G261" s="12">
        <v>0</v>
      </c>
      <c r="H261" s="12">
        <v>0</v>
      </c>
      <c r="I261" s="12">
        <v>0</v>
      </c>
      <c r="J261" s="12">
        <v>0</v>
      </c>
    </row>
    <row r="262" spans="1:10" x14ac:dyDescent="0.3">
      <c r="A262" s="10">
        <v>9.3000000000000007</v>
      </c>
      <c r="B262" s="37" t="s">
        <v>206</v>
      </c>
      <c r="C262" s="12">
        <f t="shared" ref="C262:F262" si="194">C263+C265</f>
        <v>0</v>
      </c>
      <c r="D262" s="12">
        <f t="shared" si="194"/>
        <v>0</v>
      </c>
      <c r="E262" s="12">
        <f t="shared" si="194"/>
        <v>0</v>
      </c>
      <c r="F262" s="12">
        <f t="shared" si="194"/>
        <v>0</v>
      </c>
      <c r="G262" s="12">
        <f t="shared" ref="G262:H262" si="195">G263+G265</f>
        <v>0</v>
      </c>
      <c r="H262" s="12">
        <f t="shared" si="195"/>
        <v>0</v>
      </c>
      <c r="I262" s="12">
        <f t="shared" ref="I262:J262" si="196">I263+I265</f>
        <v>0</v>
      </c>
      <c r="J262" s="12">
        <f t="shared" si="196"/>
        <v>11850000</v>
      </c>
    </row>
    <row r="263" spans="1:10" x14ac:dyDescent="0.3">
      <c r="A263" s="26" t="s">
        <v>566</v>
      </c>
      <c r="B263" s="48" t="s">
        <v>564</v>
      </c>
      <c r="C263" s="28">
        <f t="shared" ref="C263:J263" si="197">SUM(C264)</f>
        <v>0</v>
      </c>
      <c r="D263" s="28">
        <f t="shared" si="197"/>
        <v>0</v>
      </c>
      <c r="E263" s="28">
        <f t="shared" si="197"/>
        <v>0</v>
      </c>
      <c r="F263" s="28">
        <f t="shared" si="197"/>
        <v>0</v>
      </c>
      <c r="G263" s="28">
        <f t="shared" si="197"/>
        <v>0</v>
      </c>
      <c r="H263" s="28">
        <f t="shared" si="197"/>
        <v>0</v>
      </c>
      <c r="I263" s="28">
        <f t="shared" si="197"/>
        <v>0</v>
      </c>
      <c r="J263" s="28">
        <f t="shared" si="197"/>
        <v>11850000</v>
      </c>
    </row>
    <row r="264" spans="1:10" x14ac:dyDescent="0.3">
      <c r="A264" s="19" t="s">
        <v>565</v>
      </c>
      <c r="B264" s="42" t="s">
        <v>564</v>
      </c>
      <c r="C264" s="18">
        <v>0</v>
      </c>
      <c r="D264" s="18">
        <v>0</v>
      </c>
      <c r="E264" s="18">
        <v>0</v>
      </c>
      <c r="F264" s="18">
        <v>0</v>
      </c>
      <c r="G264" s="18">
        <v>0</v>
      </c>
      <c r="H264" s="18">
        <v>0</v>
      </c>
      <c r="I264" s="18">
        <f t="shared" ref="I264:J266" si="198">H264*1.05</f>
        <v>0</v>
      </c>
      <c r="J264" s="44">
        <v>11850000</v>
      </c>
    </row>
    <row r="265" spans="1:10" x14ac:dyDescent="0.3">
      <c r="A265" s="26" t="s">
        <v>563</v>
      </c>
      <c r="B265" s="48" t="s">
        <v>561</v>
      </c>
      <c r="C265" s="40">
        <f t="shared" ref="C265:J265" si="199">SUM(C266)</f>
        <v>0</v>
      </c>
      <c r="D265" s="40">
        <f t="shared" si="199"/>
        <v>0</v>
      </c>
      <c r="E265" s="40">
        <f t="shared" si="199"/>
        <v>0</v>
      </c>
      <c r="F265" s="40">
        <f t="shared" si="199"/>
        <v>0</v>
      </c>
      <c r="G265" s="40">
        <f t="shared" si="199"/>
        <v>0</v>
      </c>
      <c r="H265" s="40">
        <f t="shared" si="199"/>
        <v>0</v>
      </c>
      <c r="I265" s="40">
        <f t="shared" si="199"/>
        <v>0</v>
      </c>
      <c r="J265" s="40">
        <f t="shared" si="199"/>
        <v>0</v>
      </c>
    </row>
    <row r="266" spans="1:10" x14ac:dyDescent="0.3">
      <c r="A266" s="19" t="s">
        <v>562</v>
      </c>
      <c r="B266" s="42" t="s">
        <v>561</v>
      </c>
      <c r="C266" s="18">
        <v>0</v>
      </c>
      <c r="D266" s="18">
        <v>0</v>
      </c>
      <c r="E266" s="18">
        <v>0</v>
      </c>
      <c r="F266" s="18">
        <v>0</v>
      </c>
      <c r="G266" s="18">
        <v>0</v>
      </c>
      <c r="H266" s="18">
        <v>0</v>
      </c>
      <c r="I266" s="18">
        <f t="shared" si="198"/>
        <v>0</v>
      </c>
      <c r="J266" s="18">
        <f t="shared" si="198"/>
        <v>0</v>
      </c>
    </row>
    <row r="267" spans="1:10" x14ac:dyDescent="0.3">
      <c r="A267" s="10">
        <v>9.4</v>
      </c>
      <c r="B267" s="37" t="s">
        <v>216</v>
      </c>
      <c r="C267" s="12">
        <f t="shared" ref="C267:J267" si="200">C268</f>
        <v>4175405.78</v>
      </c>
      <c r="D267" s="12">
        <f t="shared" si="200"/>
        <v>14262657.6</v>
      </c>
      <c r="E267" s="12">
        <f t="shared" si="200"/>
        <v>8876308.9000000004</v>
      </c>
      <c r="F267" s="12">
        <f t="shared" si="200"/>
        <v>0</v>
      </c>
      <c r="G267" s="12">
        <f t="shared" si="200"/>
        <v>9866792.5399999991</v>
      </c>
      <c r="H267" s="12">
        <f t="shared" si="200"/>
        <v>13155723.386666665</v>
      </c>
      <c r="I267" s="12">
        <f t="shared" si="200"/>
        <v>13813509.555999998</v>
      </c>
      <c r="J267" s="12">
        <f t="shared" si="200"/>
        <v>5000000</v>
      </c>
    </row>
    <row r="268" spans="1:10" x14ac:dyDescent="0.3">
      <c r="A268" s="26" t="s">
        <v>560</v>
      </c>
      <c r="B268" s="27" t="s">
        <v>559</v>
      </c>
      <c r="C268" s="28">
        <f t="shared" ref="C268:F268" si="201">SUM(C269:C270)</f>
        <v>4175405.78</v>
      </c>
      <c r="D268" s="28">
        <f t="shared" si="201"/>
        <v>14262657.6</v>
      </c>
      <c r="E268" s="28">
        <f t="shared" si="201"/>
        <v>8876308.9000000004</v>
      </c>
      <c r="F268" s="28">
        <f t="shared" si="201"/>
        <v>0</v>
      </c>
      <c r="G268" s="28">
        <f t="shared" ref="G268:H268" si="202">SUM(G269:G270)</f>
        <v>9866792.5399999991</v>
      </c>
      <c r="H268" s="28">
        <f t="shared" si="202"/>
        <v>13155723.386666665</v>
      </c>
      <c r="I268" s="28">
        <f t="shared" ref="I268:J268" si="203">SUM(I269:I270)</f>
        <v>13813509.555999998</v>
      </c>
      <c r="J268" s="28">
        <f t="shared" si="203"/>
        <v>5000000</v>
      </c>
    </row>
    <row r="269" spans="1:10" x14ac:dyDescent="0.3">
      <c r="A269" s="19" t="s">
        <v>558</v>
      </c>
      <c r="B269" s="42" t="s">
        <v>557</v>
      </c>
      <c r="C269" s="18">
        <v>4175335.77</v>
      </c>
      <c r="D269" s="18">
        <v>14262495.58</v>
      </c>
      <c r="E269" s="18">
        <v>8876308.9000000004</v>
      </c>
      <c r="F269" s="18">
        <v>0</v>
      </c>
      <c r="G269" s="18">
        <v>9866792.5399999991</v>
      </c>
      <c r="H269" s="18">
        <f t="shared" ref="H269:H270" si="204">G269/9*12</f>
        <v>13155723.386666665</v>
      </c>
      <c r="I269" s="18">
        <f t="shared" ref="I269:I270" si="205">H269*1.05</f>
        <v>13813509.555999998</v>
      </c>
      <c r="J269" s="18">
        <v>5000000</v>
      </c>
    </row>
    <row r="270" spans="1:10" x14ac:dyDescent="0.3">
      <c r="A270" s="19" t="s">
        <v>556</v>
      </c>
      <c r="B270" s="42" t="s">
        <v>555</v>
      </c>
      <c r="C270" s="18">
        <v>70.010000000000005</v>
      </c>
      <c r="D270" s="18">
        <v>162.02000000000001</v>
      </c>
      <c r="E270" s="18">
        <v>0</v>
      </c>
      <c r="F270" s="18">
        <v>0</v>
      </c>
      <c r="G270" s="18">
        <v>0</v>
      </c>
      <c r="H270" s="18">
        <f t="shared" si="204"/>
        <v>0</v>
      </c>
      <c r="I270" s="18">
        <f t="shared" si="205"/>
        <v>0</v>
      </c>
      <c r="J270" s="18">
        <v>0</v>
      </c>
    </row>
    <row r="271" spans="1:10" x14ac:dyDescent="0.3">
      <c r="A271" s="10">
        <v>9.5</v>
      </c>
      <c r="B271" s="37" t="s">
        <v>225</v>
      </c>
      <c r="C271" s="12">
        <v>0</v>
      </c>
      <c r="D271" s="12">
        <v>0</v>
      </c>
      <c r="E271" s="12">
        <v>0</v>
      </c>
      <c r="F271" s="12">
        <v>0</v>
      </c>
      <c r="G271" s="12">
        <v>0</v>
      </c>
      <c r="H271" s="12">
        <v>0</v>
      </c>
      <c r="I271" s="12">
        <v>0</v>
      </c>
      <c r="J271" s="12">
        <v>0</v>
      </c>
    </row>
    <row r="272" spans="1:10" x14ac:dyDescent="0.3">
      <c r="A272" s="10">
        <v>9.6</v>
      </c>
      <c r="B272" s="37" t="s">
        <v>554</v>
      </c>
      <c r="C272" s="12">
        <f t="shared" ref="C272:J272" si="206">C273</f>
        <v>0</v>
      </c>
      <c r="D272" s="12">
        <f t="shared" si="206"/>
        <v>0</v>
      </c>
      <c r="E272" s="12">
        <f t="shared" si="206"/>
        <v>0</v>
      </c>
      <c r="F272" s="12">
        <f t="shared" si="206"/>
        <v>0</v>
      </c>
      <c r="G272" s="12">
        <f t="shared" si="206"/>
        <v>0</v>
      </c>
      <c r="H272" s="12">
        <f t="shared" si="206"/>
        <v>0</v>
      </c>
      <c r="I272" s="12">
        <f t="shared" si="206"/>
        <v>0</v>
      </c>
      <c r="J272" s="12">
        <f t="shared" si="206"/>
        <v>0</v>
      </c>
    </row>
    <row r="273" spans="1:10" x14ac:dyDescent="0.3">
      <c r="A273" s="26" t="s">
        <v>553</v>
      </c>
      <c r="B273" s="48" t="s">
        <v>552</v>
      </c>
      <c r="C273" s="51">
        <f t="shared" ref="C273:F273" si="207">SUM(C274:C276)</f>
        <v>0</v>
      </c>
      <c r="D273" s="51">
        <f t="shared" si="207"/>
        <v>0</v>
      </c>
      <c r="E273" s="51">
        <f t="shared" si="207"/>
        <v>0</v>
      </c>
      <c r="F273" s="51">
        <f t="shared" si="207"/>
        <v>0</v>
      </c>
      <c r="G273" s="51">
        <f t="shared" ref="G273:H273" si="208">SUM(G274:G276)</f>
        <v>0</v>
      </c>
      <c r="H273" s="51">
        <f t="shared" si="208"/>
        <v>0</v>
      </c>
      <c r="I273" s="51">
        <f t="shared" ref="I273:J273" si="209">SUM(I274:I276)</f>
        <v>0</v>
      </c>
      <c r="J273" s="51">
        <f t="shared" si="209"/>
        <v>0</v>
      </c>
    </row>
    <row r="274" spans="1:10" x14ac:dyDescent="0.3">
      <c r="A274" s="19" t="s">
        <v>551</v>
      </c>
      <c r="B274" s="42" t="s">
        <v>550</v>
      </c>
      <c r="C274" s="18">
        <v>0</v>
      </c>
      <c r="D274" s="18">
        <v>0</v>
      </c>
      <c r="E274" s="18">
        <v>0</v>
      </c>
      <c r="F274" s="18">
        <v>0</v>
      </c>
      <c r="G274" s="18">
        <v>0</v>
      </c>
      <c r="H274" s="18">
        <f t="shared" ref="H274:H276" si="210">G274/9*12</f>
        <v>0</v>
      </c>
      <c r="I274" s="18">
        <f t="shared" ref="I274:J276" si="211">H274*1.05</f>
        <v>0</v>
      </c>
      <c r="J274" s="18">
        <f t="shared" si="211"/>
        <v>0</v>
      </c>
    </row>
    <row r="275" spans="1:10" x14ac:dyDescent="0.3">
      <c r="A275" s="19" t="s">
        <v>549</v>
      </c>
      <c r="B275" s="42" t="s">
        <v>548</v>
      </c>
      <c r="C275" s="18">
        <v>0</v>
      </c>
      <c r="D275" s="18">
        <v>0</v>
      </c>
      <c r="E275" s="18">
        <v>0</v>
      </c>
      <c r="F275" s="18">
        <v>0</v>
      </c>
      <c r="G275" s="18">
        <v>0</v>
      </c>
      <c r="H275" s="18">
        <f t="shared" si="210"/>
        <v>0</v>
      </c>
      <c r="I275" s="18">
        <f t="shared" si="211"/>
        <v>0</v>
      </c>
      <c r="J275" s="18">
        <f t="shared" si="211"/>
        <v>0</v>
      </c>
    </row>
    <row r="276" spans="1:10" x14ac:dyDescent="0.3">
      <c r="A276" s="19" t="s">
        <v>547</v>
      </c>
      <c r="B276" s="42" t="s">
        <v>546</v>
      </c>
      <c r="C276" s="18">
        <v>0</v>
      </c>
      <c r="D276" s="18">
        <v>0</v>
      </c>
      <c r="E276" s="18">
        <v>0</v>
      </c>
      <c r="F276" s="18">
        <v>0</v>
      </c>
      <c r="G276" s="18">
        <v>0</v>
      </c>
      <c r="H276" s="18">
        <f t="shared" si="210"/>
        <v>0</v>
      </c>
      <c r="I276" s="18">
        <f t="shared" si="211"/>
        <v>0</v>
      </c>
      <c r="J276" s="18">
        <f t="shared" si="211"/>
        <v>0</v>
      </c>
    </row>
    <row r="277" spans="1:10" x14ac:dyDescent="0.3">
      <c r="A277" s="7">
        <v>10</v>
      </c>
      <c r="B277" s="32" t="s">
        <v>545</v>
      </c>
      <c r="C277" s="33">
        <f t="shared" ref="C277:F277" si="212">C278+C281+C283</f>
        <v>1946145.04</v>
      </c>
      <c r="D277" s="33">
        <f t="shared" si="212"/>
        <v>14837.31</v>
      </c>
      <c r="E277" s="33">
        <f t="shared" si="212"/>
        <v>0</v>
      </c>
      <c r="F277" s="33">
        <f t="shared" si="212"/>
        <v>0</v>
      </c>
      <c r="G277" s="33">
        <f t="shared" ref="G277:H277" si="213">G278+G281+G283</f>
        <v>0</v>
      </c>
      <c r="H277" s="33">
        <f t="shared" si="213"/>
        <v>0</v>
      </c>
      <c r="I277" s="33">
        <f t="shared" ref="I277:J277" si="214">I278+I281+I283</f>
        <v>0</v>
      </c>
      <c r="J277" s="33">
        <f t="shared" si="214"/>
        <v>0</v>
      </c>
    </row>
    <row r="278" spans="1:10" x14ac:dyDescent="0.3">
      <c r="A278" s="26">
        <v>10.1</v>
      </c>
      <c r="B278" s="27" t="s">
        <v>543</v>
      </c>
      <c r="C278" s="28">
        <f t="shared" ref="C278:F278" si="215">SUM(C279:C280)</f>
        <v>0</v>
      </c>
      <c r="D278" s="28">
        <f t="shared" si="215"/>
        <v>14837.31</v>
      </c>
      <c r="E278" s="28">
        <f t="shared" si="215"/>
        <v>0</v>
      </c>
      <c r="F278" s="28">
        <f t="shared" si="215"/>
        <v>0</v>
      </c>
      <c r="G278" s="28">
        <f t="shared" ref="G278:H278" si="216">SUM(G279:G280)</f>
        <v>0</v>
      </c>
      <c r="H278" s="28">
        <f t="shared" si="216"/>
        <v>0</v>
      </c>
      <c r="I278" s="28">
        <f t="shared" ref="I278:J278" si="217">SUM(I279:I280)</f>
        <v>0</v>
      </c>
      <c r="J278" s="28">
        <f t="shared" si="217"/>
        <v>0</v>
      </c>
    </row>
    <row r="279" spans="1:10" x14ac:dyDescent="0.3">
      <c r="A279" s="19" t="s">
        <v>544</v>
      </c>
      <c r="B279" s="42" t="s">
        <v>543</v>
      </c>
      <c r="C279" s="18">
        <v>0</v>
      </c>
      <c r="D279" s="18">
        <v>0</v>
      </c>
      <c r="E279" s="18">
        <v>0</v>
      </c>
      <c r="F279" s="18">
        <v>0</v>
      </c>
      <c r="G279" s="18">
        <v>0</v>
      </c>
      <c r="H279" s="18">
        <f t="shared" ref="H279:H282" si="218">G279/9*12</f>
        <v>0</v>
      </c>
      <c r="I279" s="18">
        <f t="shared" ref="I279:J284" si="219">H279*1.05</f>
        <v>0</v>
      </c>
      <c r="J279" s="18">
        <f t="shared" si="219"/>
        <v>0</v>
      </c>
    </row>
    <row r="280" spans="1:10" x14ac:dyDescent="0.3">
      <c r="A280" s="19" t="s">
        <v>542</v>
      </c>
      <c r="B280" s="42" t="s">
        <v>541</v>
      </c>
      <c r="C280" s="18">
        <v>0</v>
      </c>
      <c r="D280" s="18">
        <v>14837.31</v>
      </c>
      <c r="E280" s="18">
        <v>0</v>
      </c>
      <c r="F280" s="18">
        <v>0</v>
      </c>
      <c r="G280" s="18">
        <v>0</v>
      </c>
      <c r="H280" s="18">
        <f t="shared" si="218"/>
        <v>0</v>
      </c>
      <c r="I280" s="18">
        <f t="shared" si="219"/>
        <v>0</v>
      </c>
      <c r="J280" s="18">
        <f t="shared" si="219"/>
        <v>0</v>
      </c>
    </row>
    <row r="281" spans="1:10" x14ac:dyDescent="0.3">
      <c r="A281" s="26">
        <v>10.199999999999999</v>
      </c>
      <c r="B281" s="27" t="s">
        <v>539</v>
      </c>
      <c r="C281" s="28">
        <f t="shared" ref="C281:J281" si="220">SUM(C282)</f>
        <v>0</v>
      </c>
      <c r="D281" s="28">
        <f t="shared" si="220"/>
        <v>0</v>
      </c>
      <c r="E281" s="28">
        <f t="shared" si="220"/>
        <v>0</v>
      </c>
      <c r="F281" s="28">
        <f t="shared" si="220"/>
        <v>0</v>
      </c>
      <c r="G281" s="28">
        <f t="shared" si="220"/>
        <v>0</v>
      </c>
      <c r="H281" s="28">
        <f t="shared" si="220"/>
        <v>0</v>
      </c>
      <c r="I281" s="28">
        <f t="shared" si="220"/>
        <v>0</v>
      </c>
      <c r="J281" s="28">
        <f t="shared" si="220"/>
        <v>0</v>
      </c>
    </row>
    <row r="282" spans="1:10" x14ac:dyDescent="0.3">
      <c r="A282" s="19" t="s">
        <v>540</v>
      </c>
      <c r="B282" s="42" t="s">
        <v>539</v>
      </c>
      <c r="C282" s="18">
        <v>0</v>
      </c>
      <c r="D282" s="18">
        <v>0</v>
      </c>
      <c r="E282" s="18">
        <v>0</v>
      </c>
      <c r="F282" s="18">
        <v>0</v>
      </c>
      <c r="G282" s="18">
        <v>0</v>
      </c>
      <c r="H282" s="18">
        <f t="shared" si="218"/>
        <v>0</v>
      </c>
      <c r="I282" s="18">
        <f t="shared" si="219"/>
        <v>0</v>
      </c>
      <c r="J282" s="18">
        <f t="shared" si="219"/>
        <v>0</v>
      </c>
    </row>
    <row r="283" spans="1:10" x14ac:dyDescent="0.3">
      <c r="A283" s="26">
        <v>10.3</v>
      </c>
      <c r="B283" s="27" t="s">
        <v>537</v>
      </c>
      <c r="C283" s="28">
        <f t="shared" ref="C283:J283" si="221">SUM(C284)</f>
        <v>1946145.04</v>
      </c>
      <c r="D283" s="28">
        <f t="shared" si="221"/>
        <v>0</v>
      </c>
      <c r="E283" s="28">
        <f t="shared" si="221"/>
        <v>0</v>
      </c>
      <c r="F283" s="28">
        <f t="shared" si="221"/>
        <v>0</v>
      </c>
      <c r="G283" s="28">
        <f t="shared" si="221"/>
        <v>0</v>
      </c>
      <c r="H283" s="28">
        <f t="shared" si="221"/>
        <v>0</v>
      </c>
      <c r="I283" s="28">
        <f t="shared" si="221"/>
        <v>0</v>
      </c>
      <c r="J283" s="28">
        <f t="shared" si="221"/>
        <v>0</v>
      </c>
    </row>
    <row r="284" spans="1:10" x14ac:dyDescent="0.3">
      <c r="A284" s="19" t="s">
        <v>538</v>
      </c>
      <c r="B284" s="42" t="s">
        <v>537</v>
      </c>
      <c r="C284" s="18">
        <v>1946145.04</v>
      </c>
      <c r="D284" s="52">
        <v>0</v>
      </c>
      <c r="E284" s="52">
        <v>0</v>
      </c>
      <c r="F284" s="52">
        <v>0</v>
      </c>
      <c r="G284" s="52">
        <v>0</v>
      </c>
      <c r="H284" s="18">
        <v>0</v>
      </c>
      <c r="I284" s="18">
        <v>0</v>
      </c>
      <c r="J284" s="18">
        <f t="shared" si="219"/>
        <v>0</v>
      </c>
    </row>
    <row r="285" spans="1:10" x14ac:dyDescent="0.3">
      <c r="A285" s="7">
        <v>11</v>
      </c>
      <c r="B285" s="32" t="s">
        <v>525</v>
      </c>
      <c r="C285" s="33">
        <f t="shared" ref="C285:J286" si="222">C286</f>
        <v>0</v>
      </c>
      <c r="D285" s="33">
        <f t="shared" si="222"/>
        <v>0</v>
      </c>
      <c r="E285" s="33">
        <f t="shared" si="222"/>
        <v>0</v>
      </c>
      <c r="F285" s="33">
        <f t="shared" si="222"/>
        <v>0</v>
      </c>
      <c r="G285" s="33">
        <f t="shared" si="222"/>
        <v>0</v>
      </c>
      <c r="H285" s="33">
        <f t="shared" si="222"/>
        <v>0</v>
      </c>
      <c r="I285" s="33">
        <f t="shared" si="222"/>
        <v>0</v>
      </c>
      <c r="J285" s="33">
        <f t="shared" si="222"/>
        <v>0</v>
      </c>
    </row>
    <row r="286" spans="1:10" x14ac:dyDescent="0.3">
      <c r="A286" s="10">
        <v>11.1</v>
      </c>
      <c r="B286" s="37" t="s">
        <v>526</v>
      </c>
      <c r="C286" s="12">
        <f t="shared" si="222"/>
        <v>0</v>
      </c>
      <c r="D286" s="12">
        <f t="shared" si="222"/>
        <v>0</v>
      </c>
      <c r="E286" s="12">
        <f t="shared" si="222"/>
        <v>0</v>
      </c>
      <c r="F286" s="12">
        <f t="shared" si="222"/>
        <v>0</v>
      </c>
      <c r="G286" s="12">
        <f t="shared" si="222"/>
        <v>0</v>
      </c>
      <c r="H286" s="12">
        <f t="shared" si="222"/>
        <v>0</v>
      </c>
      <c r="I286" s="12">
        <f t="shared" si="222"/>
        <v>0</v>
      </c>
      <c r="J286" s="12">
        <f t="shared" si="222"/>
        <v>0</v>
      </c>
    </row>
    <row r="287" spans="1:10" x14ac:dyDescent="0.3">
      <c r="A287" s="26" t="s">
        <v>536</v>
      </c>
      <c r="B287" s="27" t="s">
        <v>535</v>
      </c>
      <c r="C287" s="28">
        <f t="shared" ref="C287:F287" si="223">SUM(C288:C290)</f>
        <v>0</v>
      </c>
      <c r="D287" s="28">
        <f t="shared" si="223"/>
        <v>0</v>
      </c>
      <c r="E287" s="28">
        <f t="shared" si="223"/>
        <v>0</v>
      </c>
      <c r="F287" s="28">
        <f t="shared" si="223"/>
        <v>0</v>
      </c>
      <c r="G287" s="28">
        <f t="shared" ref="G287:H287" si="224">SUM(G288:G290)</f>
        <v>0</v>
      </c>
      <c r="H287" s="28">
        <f t="shared" si="224"/>
        <v>0</v>
      </c>
      <c r="I287" s="28">
        <f t="shared" ref="I287:J287" si="225">SUM(I288:I290)</f>
        <v>0</v>
      </c>
      <c r="J287" s="28">
        <f t="shared" si="225"/>
        <v>0</v>
      </c>
    </row>
    <row r="288" spans="1:10" x14ac:dyDescent="0.3">
      <c r="A288" s="19" t="s">
        <v>534</v>
      </c>
      <c r="B288" s="42" t="s">
        <v>533</v>
      </c>
      <c r="C288" s="18">
        <v>0</v>
      </c>
      <c r="D288" s="18">
        <v>0</v>
      </c>
      <c r="E288" s="18">
        <v>0</v>
      </c>
      <c r="F288" s="18">
        <v>0</v>
      </c>
      <c r="G288" s="18">
        <v>0</v>
      </c>
      <c r="H288" s="18">
        <f t="shared" ref="H288:H290" si="226">G288/9*12</f>
        <v>0</v>
      </c>
      <c r="I288" s="18">
        <f t="shared" ref="I288:J290" si="227">H288*1.05</f>
        <v>0</v>
      </c>
      <c r="J288" s="18">
        <f t="shared" si="227"/>
        <v>0</v>
      </c>
    </row>
    <row r="289" spans="1:10" x14ac:dyDescent="0.3">
      <c r="A289" s="19" t="s">
        <v>532</v>
      </c>
      <c r="B289" s="42" t="s">
        <v>531</v>
      </c>
      <c r="C289" s="18">
        <v>0</v>
      </c>
      <c r="D289" s="18">
        <v>0</v>
      </c>
      <c r="E289" s="18">
        <v>0</v>
      </c>
      <c r="F289" s="18">
        <v>0</v>
      </c>
      <c r="G289" s="18">
        <v>0</v>
      </c>
      <c r="H289" s="18">
        <f t="shared" si="226"/>
        <v>0</v>
      </c>
      <c r="I289" s="18">
        <f t="shared" si="227"/>
        <v>0</v>
      </c>
      <c r="J289" s="18">
        <f t="shared" si="227"/>
        <v>0</v>
      </c>
    </row>
    <row r="290" spans="1:10" x14ac:dyDescent="0.3">
      <c r="A290" s="19" t="s">
        <v>530</v>
      </c>
      <c r="B290" s="42" t="s">
        <v>529</v>
      </c>
      <c r="C290" s="18">
        <v>0</v>
      </c>
      <c r="D290" s="18">
        <v>0</v>
      </c>
      <c r="E290" s="18">
        <v>0</v>
      </c>
      <c r="F290" s="18">
        <v>0</v>
      </c>
      <c r="G290" s="18">
        <v>0</v>
      </c>
      <c r="H290" s="18">
        <f t="shared" si="226"/>
        <v>0</v>
      </c>
      <c r="I290" s="18">
        <f t="shared" si="227"/>
        <v>0</v>
      </c>
      <c r="J290" s="18">
        <f t="shared" si="227"/>
        <v>0</v>
      </c>
    </row>
    <row r="291" spans="1:10" x14ac:dyDescent="0.3">
      <c r="A291" s="7">
        <v>12</v>
      </c>
      <c r="B291" s="32" t="s">
        <v>527</v>
      </c>
      <c r="C291" s="33">
        <v>0</v>
      </c>
      <c r="D291" s="33">
        <v>0</v>
      </c>
      <c r="E291" s="33">
        <v>0</v>
      </c>
      <c r="F291" s="33">
        <v>0</v>
      </c>
      <c r="G291" s="33">
        <v>0</v>
      </c>
      <c r="H291" s="33">
        <v>0</v>
      </c>
      <c r="I291" s="33">
        <v>0</v>
      </c>
      <c r="J291" s="33">
        <v>0</v>
      </c>
    </row>
    <row r="292" spans="1:10" ht="19.5" thickBot="1" x14ac:dyDescent="0.35">
      <c r="A292" s="129" t="s">
        <v>528</v>
      </c>
      <c r="B292" s="130"/>
      <c r="C292" s="53">
        <f t="shared" ref="C292:I292" si="228">C4+C46+C52+C56+C178+C207+C230+C241+C257+C277+C285+C291</f>
        <v>222806586.44</v>
      </c>
      <c r="D292" s="53">
        <f t="shared" si="228"/>
        <v>286830129.32000005</v>
      </c>
      <c r="E292" s="53">
        <f t="shared" si="228"/>
        <v>322882989.64999998</v>
      </c>
      <c r="F292" s="53">
        <f t="shared" si="228"/>
        <v>356906920.37999994</v>
      </c>
      <c r="G292" s="53">
        <f t="shared" si="228"/>
        <v>255895426.34</v>
      </c>
      <c r="H292" s="53">
        <f t="shared" si="228"/>
        <v>341193901.78666663</v>
      </c>
      <c r="I292" s="53">
        <f t="shared" si="228"/>
        <v>358253596.87599999</v>
      </c>
      <c r="J292" s="53">
        <f t="shared" ref="J292" si="229">J4+J46+J52+J56+J178+J207+J230+J241+J257+J277+J285+J291</f>
        <v>327787165</v>
      </c>
    </row>
    <row r="294" spans="1:10" x14ac:dyDescent="0.3">
      <c r="B294" s="55" t="s">
        <v>898</v>
      </c>
    </row>
    <row r="295" spans="1:10" x14ac:dyDescent="0.3">
      <c r="B295" s="55" t="s">
        <v>895</v>
      </c>
    </row>
  </sheetData>
  <mergeCells count="12">
    <mergeCell ref="A1:C1"/>
    <mergeCell ref="J2:J3"/>
    <mergeCell ref="H2:H3"/>
    <mergeCell ref="I2:I3"/>
    <mergeCell ref="F2:F3"/>
    <mergeCell ref="A2:A3"/>
    <mergeCell ref="B2:B3"/>
    <mergeCell ref="A292:B292"/>
    <mergeCell ref="C2:C3"/>
    <mergeCell ref="D2:D3"/>
    <mergeCell ref="E2:E3"/>
    <mergeCell ref="G2:G3"/>
  </mergeCells>
  <conditionalFormatting sqref="C217:J217 C224:J225 C221:J221 C213:J213 C219:J219 C186:J186 C215:J215 C227:J228 B234:J234 B238:J238 B236:J236 B231:J232">
    <cfRule type="containsBlanks" dxfId="0" priority="8">
      <formula>LEN(TRIM(B186))=0</formula>
    </cfRule>
  </conditionalFormatting>
  <dataValidations disablePrompts="1" count="1">
    <dataValidation type="whole" operator="greaterThanOrEqual" allowBlank="1" showInputMessage="1" showErrorMessage="1" sqref="C239:J240 F248:I251 H288:J290 C284:J284 H269:J270 C266:J266 F89:I95 F37:I39 F33:I33 C279:J279 H280:J280 H274:J276 F254:J256 C226:J226 F216:J216 F203:J203 C171:J171 F85:I87 H65:J65 H41:J41 F31:I31 F169 F22:I24 C256:E256 F160:I164 C237:J237 C222:J222 C214:J214 F212:J212 H210:J210 F187:J190 C194:E199 C190:E190 F173:J175 F244:I245 F148:I150 F144:I146 C155:E156 F135:I142 C119:I124 F114:I117 F102:I104 H98:I100 F97:I97 F80:I83 F59:I63 F72:J76 H67:J70 H44:J45 H55:J55 H35:J35 F19:I20 F7:I13 F16:I17 C264:J264 C983150:J983152 C917614:J917616 C852078:J852080 C786542:J786544 C721006:J721008 C655470:J655472 C589934:J589936 C524398:J524400 C458862:J458864 C393326:J393328 C327790:J327792 C262254:J262256 C196718:J196720 C131182:J131184 C65646:J65648 F152:I157 C983159:J983164 C917623:J917628 C852087:J852092 C786551:J786556 C721015:J721020 C655479:J655484 C589943:J589948 C524407:J524412 C458871:J458876 C393335:J393340 C327799:J327804 C262263:J262268 C196727:J196732 C131191:J131196 C65655:J65660 F106:J108 C983319:J983319 C917783:J917783 C852247:J852247 C786711:J786711 C721175:J721175 C655639:J655639 C590103:J590103 C524567:J524567 C459031:J459031 C393495:J393495 C327959:J327959 C262423:J262423 C196887:J196887 C131351:J131351 C65815:J65815 C983195:J983196 C917659:J917660 C852123:J852124 C786587:J786588 C721051:J721052 C655515:J655516 C589979:J589980 C524443:J524444 C458907:J458908 C393371:J393372 C327835:J327836 C262299:J262300 C196763:J196764 C131227:J131228 C65691:J65692 C110:J112 C983230:J983230 C917694:J917694 C852158:J852158 C786622:J786622 C721086:J721086 C655550:J655550 C590014:J590014 C524478:J524478 C458942:J458942 C393406:J393406 C327870:J327870 C262334:J262334 C196798:J196798 C131262:J131262 C65726:J65726 F126:I133 C983221:J983225 C917685:J917689 C852149:J852153 C786613:J786617 C721077:J721081 C655541:J655545 C590005:J590009 C524469:J524473 C458933:J458937 C393397:J393401 C327861:J327865 C262325:J262329 C196789:J196793 C131253:J131257 C65717:J65721 H169:J169 C983246:J983246 C917710:J917710 C852174:J852174 C786638:J786638 C721102:J721102 C655566:J655566 C590030:J590030 C524494:J524494 C458958:J458958 C393422:J393422 C327886:J327886 C262350:J262350 C196814:J196814 C131278:J131278 C65742:J65742 H177:J177 C983211:J983211 C917675:J917675 C852139:J852139 C786603:J786603 C721067:J721067 C655531:J655531 C589995:J589995 C524459:J524459 C458923:J458923 C393387:J393387 C327851:J327851 C262315:J262315 C196779:J196779 C131243:J131243 C65707:J65707 F192:J200 C983234:J983239 C917698:J917703 C852162:J852167 C786626:J786631 C721090:J721095 C655554:J655559 C590018:J590023 C524482:J524487 C458946:J458951 C393410:J393415 C327874:J327879 C262338:J262343 C196802:J196807 C131266:J131271 C65730:J65735 F167:J167 C983324:J983324 C917788:J917788 C852252:J852252 C786716:J786716 C721180:J721180 C655644:J655644 C590108:J590108 C524572:J524572 C459036:J459036 C393500:J393500 C327964:J327964 C262428:J262428 C196892:J196892 C131356:J131356 C65820:J65820 C181:J185 C983254:J983254 C917718:J917718 C852182:J852182 C786646:J786646 C721110:J721110 C655574:J655574 C590038:J590038 C524502:J524502 C458966:J458966 C393430:J393430 C327894:J327894 C262358:J262358 C196822:J196822 C131286:J131286 C65750:J65750 H282:J282 C983262:J983262 C917726:J917726 C852190:J852190 C786654:J786654 C721118:J721118 C655582:J655582 C590046:J590046 C524510:J524510 C458974:J458974 C393438:J393438 C327902:J327902 C262366:J262366 C196830:J196830 C131294:J131294 C65758:J65758 C206:J206 C983266:J983266 C917730:J917730 C852194:J852194 C786658:J786658 C721122:J721122 C655586:J655586 C590050:J590050 C524514:J524514 C458978:J458978 C393442:J393442 C327906:J327906 C262370:J262370 C196834:J196834 C131298:J131298 C65762:J65762 H220:J220 C983279:J983280 C917743:J917744 C852207:J852208 C786671:J786672 C721135:J721136 C655599:J655600 C590063:J590064 C524527:J524528 C458991:J458992 C393455:J393456 C327919:J327920 C262383:J262384 C196847:J196848 C131311:J131312 C65775:J65776 F218:J218 C983275:J983275 C917739:J917739 C852203:J852203 C786667:J786667 C721131:J721131 C655595:J655595 C590059:J590059 C524523:J524523 C458987:J458987 C393451:J393451 C327915:J327915 C262379:J262379 C196843:J196843 C131307:J131307 C65771:J65771 C235:J235 C983277:J983277 C917741:J917741 C852205:J852205 C786669:J786669 C721133:J721133 C655597:J655597 C590061:J590061 C524525:J524525 C458989:J458989 C393453:J393453 C327917:J327917 C262381:J262381 C196845:J196845 C131309:J131309 C65773:J65773 H233:J233 C983304:J983304 C917768:J917768 C852232:J852232 C786696:J786696 C721160:J721160 C655624:J655624 C590088:J590088 C524552:J524552 C459016:J459016 C393480:J393480 C327944:J327944 C262408:J262408 C196872:J196872 C131336:J131336 C65800:J65800 F229:J229 C983296:J983296 C917760:J917760 C852224:J852224 C786688:J786688 C721152:J721152 C655616:J655616 C590080:J590080 C524544:J524544 C459008:J459008 C393472:J393472 C327936:J327936 C262400:J262400 C196864:J196864 C131328:J131328 C65792:J65792 F260:J260 C983306:J983306 C917770:J917770 C852234:J852234 C786698:J786698 C721162:J721162 C655626:J655626 C590090:J590090 C524554:J524554 C459018:J459018 C393482:J393482 C327946:J327946 C262410:J262410 C196874:J196874 C131338:J131338 C65802:J65802">
      <formula1>0</formula1>
    </dataValidation>
  </dataValidations>
  <pageMargins left="0.74" right="0.86" top="0.63" bottom="0.74803149606299213" header="0.31496062992125984" footer="0.31496062992125984"/>
  <pageSetup scale="74" fitToHeight="1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8"/>
  <sheetViews>
    <sheetView tabSelected="1" zoomScale="70" zoomScaleNormal="70" workbookViewId="0">
      <selection activeCell="J12" sqref="J12"/>
    </sheetView>
  </sheetViews>
  <sheetFormatPr baseColWidth="10" defaultRowHeight="15" x14ac:dyDescent="0.25"/>
  <cols>
    <col min="2" max="2" width="18.140625" customWidth="1"/>
    <col min="3" max="3" width="55.7109375" customWidth="1"/>
    <col min="4" max="6" width="32.7109375" customWidth="1"/>
    <col min="7" max="7" width="32.7109375" style="88" customWidth="1"/>
  </cols>
  <sheetData>
    <row r="1" spans="2:7" ht="15.75" thickBot="1" x14ac:dyDescent="0.3"/>
    <row r="2" spans="2:7" ht="25.5" customHeight="1" x14ac:dyDescent="0.25">
      <c r="B2" s="142" t="s">
        <v>904</v>
      </c>
      <c r="C2" s="143"/>
      <c r="D2" s="143"/>
      <c r="E2" s="143"/>
      <c r="F2" s="143"/>
      <c r="G2" s="144"/>
    </row>
    <row r="3" spans="2:7" ht="15.75" customHeight="1" x14ac:dyDescent="0.25">
      <c r="B3" s="145"/>
      <c r="C3" s="146"/>
      <c r="D3" s="146"/>
      <c r="E3" s="146"/>
      <c r="F3" s="146"/>
      <c r="G3" s="147"/>
    </row>
    <row r="4" spans="2:7" ht="15" customHeight="1" x14ac:dyDescent="0.25">
      <c r="B4" s="148"/>
      <c r="C4" s="149"/>
      <c r="D4" s="149"/>
      <c r="E4" s="149"/>
      <c r="F4" s="149"/>
      <c r="G4" s="150"/>
    </row>
    <row r="5" spans="2:7" ht="33" x14ac:dyDescent="0.45">
      <c r="B5" s="139" t="s">
        <v>905</v>
      </c>
      <c r="C5" s="140"/>
      <c r="D5" s="140"/>
      <c r="E5" s="140"/>
      <c r="F5" s="140"/>
      <c r="G5" s="141"/>
    </row>
    <row r="6" spans="2:7" ht="20.25" x14ac:dyDescent="0.3">
      <c r="B6" s="85" t="s">
        <v>906</v>
      </c>
      <c r="C6" s="82" t="s">
        <v>907</v>
      </c>
      <c r="D6" s="82" t="s">
        <v>917</v>
      </c>
      <c r="E6" s="82" t="s">
        <v>918</v>
      </c>
      <c r="F6" s="82" t="s">
        <v>908</v>
      </c>
      <c r="G6" s="114" t="s">
        <v>919</v>
      </c>
    </row>
    <row r="7" spans="2:7" ht="31.5" customHeight="1" x14ac:dyDescent="0.4">
      <c r="B7" s="108">
        <v>1000</v>
      </c>
      <c r="C7" s="109" t="s">
        <v>424</v>
      </c>
      <c r="D7" s="90">
        <v>31412641</v>
      </c>
      <c r="E7" s="91">
        <v>43239900</v>
      </c>
      <c r="F7" s="92">
        <f t="shared" ref="F7:F13" si="0">E7-D7</f>
        <v>11827259</v>
      </c>
      <c r="G7" s="93">
        <f>F7/D7</f>
        <v>0.37651272301491617</v>
      </c>
    </row>
    <row r="8" spans="2:7" ht="35.25" customHeight="1" x14ac:dyDescent="0.4">
      <c r="B8" s="108">
        <v>4000</v>
      </c>
      <c r="C8" s="109" t="s">
        <v>458</v>
      </c>
      <c r="D8" s="90">
        <v>48262060.340000004</v>
      </c>
      <c r="E8" s="91">
        <v>53722849</v>
      </c>
      <c r="F8" s="92">
        <f t="shared" si="0"/>
        <v>5460788.6599999964</v>
      </c>
      <c r="G8" s="93">
        <f>F8/D8</f>
        <v>0.11314868494070587</v>
      </c>
    </row>
    <row r="9" spans="2:7" ht="32.25" customHeight="1" x14ac:dyDescent="0.4">
      <c r="B9" s="108">
        <v>5000</v>
      </c>
      <c r="C9" s="109" t="s">
        <v>497</v>
      </c>
      <c r="D9" s="90">
        <v>5021859</v>
      </c>
      <c r="E9" s="91">
        <v>10912000</v>
      </c>
      <c r="F9" s="92">
        <f t="shared" si="0"/>
        <v>5890141</v>
      </c>
      <c r="G9" s="93">
        <f t="shared" ref="G9:G12" si="1">F9/D9</f>
        <v>1.172900513534928</v>
      </c>
    </row>
    <row r="10" spans="2:7" ht="27" customHeight="1" x14ac:dyDescent="0.4">
      <c r="B10" s="108">
        <v>6000</v>
      </c>
      <c r="C10" s="109" t="s">
        <v>504</v>
      </c>
      <c r="D10" s="90">
        <v>2460000</v>
      </c>
      <c r="E10" s="91">
        <v>4811000</v>
      </c>
      <c r="F10" s="92">
        <f t="shared" si="0"/>
        <v>2351000</v>
      </c>
      <c r="G10" s="93">
        <f t="shared" si="1"/>
        <v>0.9556910569105691</v>
      </c>
    </row>
    <row r="11" spans="2:7" ht="45.75" customHeight="1" x14ac:dyDescent="0.4">
      <c r="B11" s="108">
        <v>8000</v>
      </c>
      <c r="C11" s="109" t="s">
        <v>372</v>
      </c>
      <c r="D11" s="90">
        <v>209219873</v>
      </c>
      <c r="E11" s="91">
        <v>198251416</v>
      </c>
      <c r="F11" s="92">
        <f t="shared" si="0"/>
        <v>-10968457</v>
      </c>
      <c r="G11" s="93">
        <f t="shared" si="1"/>
        <v>-5.2425502619438069E-2</v>
      </c>
    </row>
    <row r="12" spans="2:7" ht="51.75" customHeight="1" x14ac:dyDescent="0.4">
      <c r="B12" s="108">
        <v>9000</v>
      </c>
      <c r="C12" s="109" t="s">
        <v>909</v>
      </c>
      <c r="D12" s="90">
        <v>4000000</v>
      </c>
      <c r="E12" s="91">
        <v>16850000</v>
      </c>
      <c r="F12" s="92">
        <f t="shared" si="0"/>
        <v>12850000</v>
      </c>
      <c r="G12" s="93">
        <f t="shared" si="1"/>
        <v>3.2124999999999999</v>
      </c>
    </row>
    <row r="13" spans="2:7" ht="40.5" customHeight="1" x14ac:dyDescent="0.4">
      <c r="B13" s="108">
        <v>10000</v>
      </c>
      <c r="C13" s="109" t="s">
        <v>910</v>
      </c>
      <c r="D13" s="90">
        <v>5000000</v>
      </c>
      <c r="E13" s="94">
        <v>0</v>
      </c>
      <c r="F13" s="92">
        <f t="shared" si="0"/>
        <v>-5000000</v>
      </c>
      <c r="G13" s="93">
        <v>-1</v>
      </c>
    </row>
    <row r="14" spans="2:7" ht="26.25" x14ac:dyDescent="0.4">
      <c r="B14" s="83"/>
      <c r="C14" s="112"/>
      <c r="D14" s="95"/>
      <c r="E14" s="96"/>
      <c r="F14" s="97"/>
      <c r="G14" s="98"/>
    </row>
    <row r="15" spans="2:7" ht="26.25" x14ac:dyDescent="0.4">
      <c r="B15" s="84"/>
      <c r="C15" s="113" t="s">
        <v>911</v>
      </c>
      <c r="D15" s="99">
        <f>SUM(D7:D13)</f>
        <v>305376433.34000003</v>
      </c>
      <c r="E15" s="99">
        <f>SUM(E7:E13)</f>
        <v>327787165</v>
      </c>
      <c r="F15" s="100">
        <f>E15-D15</f>
        <v>22410731.659999967</v>
      </c>
      <c r="G15" s="101">
        <f>F15/D15</f>
        <v>7.3387233634523152E-2</v>
      </c>
    </row>
    <row r="16" spans="2:7" ht="26.25" x14ac:dyDescent="0.4">
      <c r="B16" s="3"/>
      <c r="C16" s="4"/>
      <c r="D16" s="102"/>
      <c r="E16" s="102"/>
      <c r="F16" s="103"/>
      <c r="G16" s="104"/>
    </row>
    <row r="17" spans="2:7" ht="33" x14ac:dyDescent="0.45">
      <c r="B17" s="139" t="s">
        <v>912</v>
      </c>
      <c r="C17" s="140"/>
      <c r="D17" s="140"/>
      <c r="E17" s="140"/>
      <c r="F17" s="140"/>
      <c r="G17" s="141"/>
    </row>
    <row r="18" spans="2:7" ht="20.25" x14ac:dyDescent="0.3">
      <c r="B18" s="85" t="s">
        <v>906</v>
      </c>
      <c r="C18" s="82" t="s">
        <v>907</v>
      </c>
      <c r="D18" s="82" t="s">
        <v>917</v>
      </c>
      <c r="E18" s="82" t="s">
        <v>918</v>
      </c>
      <c r="F18" s="82" t="s">
        <v>908</v>
      </c>
      <c r="G18" s="114" t="s">
        <v>920</v>
      </c>
    </row>
    <row r="19" spans="2:7" ht="49.5" customHeight="1" x14ac:dyDescent="0.4">
      <c r="B19" s="108">
        <v>1000</v>
      </c>
      <c r="C19" s="109" t="s">
        <v>2</v>
      </c>
      <c r="D19" s="105">
        <v>111911591</v>
      </c>
      <c r="E19" s="91">
        <f>'1° EG 05DIC'!J5</f>
        <v>128730607</v>
      </c>
      <c r="F19" s="92">
        <f t="shared" ref="F19:F25" si="2">E19-D19</f>
        <v>16819016</v>
      </c>
      <c r="G19" s="93">
        <f>F19/D19</f>
        <v>0.15028841829261458</v>
      </c>
    </row>
    <row r="20" spans="2:7" ht="60" customHeight="1" x14ac:dyDescent="0.4">
      <c r="B20" s="108">
        <v>2000</v>
      </c>
      <c r="C20" s="109" t="s">
        <v>39</v>
      </c>
      <c r="D20" s="106">
        <v>35644000</v>
      </c>
      <c r="E20" s="91">
        <f>'1° EG 05DIC'!J42</f>
        <v>42082000</v>
      </c>
      <c r="F20" s="92">
        <f t="shared" si="2"/>
        <v>6438000</v>
      </c>
      <c r="G20" s="93">
        <f t="shared" ref="G20:G25" si="3">F20/D20</f>
        <v>0.18061945909549995</v>
      </c>
    </row>
    <row r="21" spans="2:7" ht="39" customHeight="1" x14ac:dyDescent="0.4">
      <c r="B21" s="108">
        <v>3000</v>
      </c>
      <c r="C21" s="109" t="s">
        <v>104</v>
      </c>
      <c r="D21" s="106">
        <v>50041383.519999996</v>
      </c>
      <c r="E21" s="91">
        <f>'1° EG 05DIC'!J107</f>
        <v>56784200</v>
      </c>
      <c r="F21" s="92">
        <f t="shared" si="2"/>
        <v>6742816.4800000042</v>
      </c>
      <c r="G21" s="93">
        <f t="shared" si="3"/>
        <v>0.13474480531308869</v>
      </c>
    </row>
    <row r="22" spans="2:7" ht="60" customHeight="1" x14ac:dyDescent="0.4">
      <c r="B22" s="108">
        <v>4000</v>
      </c>
      <c r="C22" s="109" t="s">
        <v>913</v>
      </c>
      <c r="D22" s="106">
        <v>19610126</v>
      </c>
      <c r="E22" s="91">
        <f>'1° EG 05DIC'!J192</f>
        <v>26425632</v>
      </c>
      <c r="F22" s="92">
        <f t="shared" si="2"/>
        <v>6815506</v>
      </c>
      <c r="G22" s="93">
        <f t="shared" si="3"/>
        <v>0.3475503421038702</v>
      </c>
    </row>
    <row r="23" spans="2:7" ht="43.5" customHeight="1" x14ac:dyDescent="0.4">
      <c r="B23" s="108">
        <v>5000</v>
      </c>
      <c r="C23" s="109" t="s">
        <v>914</v>
      </c>
      <c r="D23" s="106">
        <v>7792000</v>
      </c>
      <c r="E23" s="91">
        <f>'1° EG 05DIC'!J252</f>
        <v>5075000</v>
      </c>
      <c r="F23" s="92">
        <f t="shared" si="2"/>
        <v>-2717000</v>
      </c>
      <c r="G23" s="93">
        <f t="shared" si="3"/>
        <v>-0.34869096509240244</v>
      </c>
    </row>
    <row r="24" spans="2:7" ht="34.5" customHeight="1" x14ac:dyDescent="0.4">
      <c r="B24" s="108">
        <v>6000</v>
      </c>
      <c r="C24" s="109" t="s">
        <v>921</v>
      </c>
      <c r="D24" s="106">
        <v>64000701</v>
      </c>
      <c r="E24" s="91">
        <f>'1° EG 05DIC'!J311</f>
        <v>63984726</v>
      </c>
      <c r="F24" s="92">
        <f t="shared" si="2"/>
        <v>-15975</v>
      </c>
      <c r="G24" s="93">
        <f>F24/D24</f>
        <v>-2.4960664102726001E-4</v>
      </c>
    </row>
    <row r="25" spans="2:7" ht="26.25" x14ac:dyDescent="0.4">
      <c r="B25" s="108">
        <v>9000</v>
      </c>
      <c r="C25" s="109" t="s">
        <v>915</v>
      </c>
      <c r="D25" s="106">
        <v>16376631</v>
      </c>
      <c r="E25" s="91">
        <f>'1° EG 05DIC'!J399</f>
        <v>4705000</v>
      </c>
      <c r="F25" s="92">
        <f t="shared" si="2"/>
        <v>-11671631</v>
      </c>
      <c r="G25" s="93">
        <f t="shared" si="3"/>
        <v>-0.71270037164542577</v>
      </c>
    </row>
    <row r="26" spans="2:7" ht="26.25" x14ac:dyDescent="0.4">
      <c r="B26" s="108"/>
      <c r="C26" s="112"/>
      <c r="D26" s="107"/>
      <c r="E26" s="96"/>
      <c r="F26" s="97"/>
      <c r="G26" s="98"/>
    </row>
    <row r="27" spans="2:7" ht="26.25" x14ac:dyDescent="0.4">
      <c r="B27" s="110"/>
      <c r="C27" s="113" t="s">
        <v>911</v>
      </c>
      <c r="D27" s="99">
        <f>SUM(D19:D25)</f>
        <v>305376432.51999998</v>
      </c>
      <c r="E27" s="99">
        <f>SUM(E19:E25)</f>
        <v>327787165</v>
      </c>
      <c r="F27" s="100">
        <f>E27-D27</f>
        <v>22410732.480000019</v>
      </c>
      <c r="G27" s="101">
        <f>F27/D27</f>
        <v>7.3387236516793991E-2</v>
      </c>
    </row>
    <row r="28" spans="2:7" ht="24" thickBot="1" x14ac:dyDescent="0.4">
      <c r="B28" s="111"/>
      <c r="C28" s="86"/>
      <c r="D28" s="87"/>
      <c r="E28" s="87"/>
      <c r="F28" s="87"/>
      <c r="G28" s="89"/>
    </row>
  </sheetData>
  <mergeCells count="3">
    <mergeCell ref="B5:G5"/>
    <mergeCell ref="B17:G17"/>
    <mergeCell ref="B2:G4"/>
  </mergeCells>
  <pageMargins left="0.61" right="0.51" top="0.46" bottom="0.47"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EG 05DIC</vt:lpstr>
      <vt:lpstr>INGRESOS</vt:lpstr>
      <vt:lpstr>comparativo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SritaLauura</cp:lastModifiedBy>
  <cp:lastPrinted>2019-12-10T20:32:59Z</cp:lastPrinted>
  <dcterms:created xsi:type="dcterms:W3CDTF">2019-05-30T17:25:37Z</dcterms:created>
  <dcterms:modified xsi:type="dcterms:W3CDTF">2020-02-05T18:58:16Z</dcterms:modified>
</cp:coreProperties>
</file>