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mc:AlternateContent xmlns:mc="http://schemas.openxmlformats.org/markup-compatibility/2006">
    <mc:Choice Requires="x15">
      <x15ac:absPath xmlns:x15ac="http://schemas.microsoft.com/office/spreadsheetml/2010/11/ac" url="D:\Nuevos formatos PNT 2024\08.- PNT - AGOSTO 2024 - SECRETARIA GENERAL\CIMTRA Secretaria GRAL\"/>
    </mc:Choice>
  </mc:AlternateContent>
  <bookViews>
    <workbookView xWindow="-120" yWindow="-120" windowWidth="24240" windowHeight="13140" tabRatio="788" activeTab="7"/>
  </bookViews>
  <sheets>
    <sheet name="ENERO" sheetId="14" r:id="rId1"/>
    <sheet name="FEBRERO" sheetId="15" r:id="rId2"/>
    <sheet name="MARZO" sheetId="16" r:id="rId3"/>
    <sheet name="ABRIL" sheetId="17" r:id="rId4"/>
    <sheet name="MAYO" sheetId="18" r:id="rId5"/>
    <sheet name="JUNIO" sheetId="19" r:id="rId6"/>
    <sheet name="JULIO" sheetId="20" r:id="rId7"/>
    <sheet name="AGOSTO" sheetId="21" r:id="rId8"/>
    <sheet name="SEPTIEMBRE" sheetId="22" r:id="rId9"/>
    <sheet name="OCTUBRE" sheetId="23" r:id="rId10"/>
    <sheet name="NOVIEMBRE" sheetId="24" r:id="rId11"/>
    <sheet name="DICIEMBRE" sheetId="25" r:id="rId12"/>
  </sheets>
  <definedNames>
    <definedName name="_xlnm.Print_Area" localSheetId="0">ENERO!$A$11:$H$27</definedName>
    <definedName name="CalendarYear">ENERO!$K$15</definedName>
    <definedName name="ColumnTitleRegion1..H12.1">ENERO!$B$15</definedName>
    <definedName name="ColumnTitleRegion1..H12.10">OCTUBRE!$B$11</definedName>
    <definedName name="ColumnTitleRegion1..H12.11">NOVIEMBRE!$B$11</definedName>
    <definedName name="ColumnTitleRegion1..H12.12">DICIEMBRE!$B$11</definedName>
    <definedName name="ColumnTitleRegion1..H12.2">FEBRERO!$B$11</definedName>
    <definedName name="ColumnTitleRegion1..H12.3">MARZO!$B$11</definedName>
    <definedName name="ColumnTitleRegion1..H12.4">ABRIL!$B$11</definedName>
    <definedName name="ColumnTitleRegion1..H12.5">MAYO!$B$11</definedName>
    <definedName name="ColumnTitleRegion1..H12.6">JUNIO!$B$11</definedName>
    <definedName name="ColumnTitleRegion1..H12.7">JULIO!$B$11</definedName>
    <definedName name="ColumnTitleRegion1..H12.8">AGOSTO!$B$11</definedName>
    <definedName name="ColumnTitleRegion1..H12.9">SEPTIEMBRE!$B$11</definedName>
    <definedName name="ColumnTitleRegion2..C14.1">ENERO!$B$15</definedName>
    <definedName name="ColumnTitleRegion2..C14.10">OCTUBRE!$B$11</definedName>
    <definedName name="ColumnTitleRegion2..C14.11">NOVIEMBRE!$B$11</definedName>
    <definedName name="ColumnTitleRegion2..C14.12">DICIEMBRE!$B$11</definedName>
    <definedName name="ColumnTitleRegion2..C14.2">FEBRERO!$B$11</definedName>
    <definedName name="ColumnTitleRegion2..C14.3">MARZO!$B$11</definedName>
    <definedName name="ColumnTitleRegion2..C14.4">ABRIL!$B$11</definedName>
    <definedName name="ColumnTitleRegion2..C14.5">MAYO!$B$11</definedName>
    <definedName name="ColumnTitleRegion2..C14.6">JUNIO!$B$11</definedName>
    <definedName name="ColumnTitleRegion2..C14.7">JULIO!$B$11</definedName>
    <definedName name="ColumnTitleRegion2..C14.8">AGOSTO!$B$11</definedName>
    <definedName name="ColumnTitleRegion2..C14.9">SEPTIEMBRE!$B$11</definedName>
    <definedName name="DaysAndWeeks">{0,1,2,3,4,5,6} + {0;1;2;3;4;5}*7</definedName>
    <definedName name="WeekStart">ENERO!$K$16</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11" i="15" l="1"/>
  <c r="B15" i="14"/>
  <c r="K15" i="14" l="1"/>
  <c r="B10" i="25" s="1"/>
  <c r="B12" i="15" l="1" a="1"/>
  <c r="B16" i="14" a="1"/>
  <c r="B11" i="25"/>
  <c r="B11" i="24"/>
  <c r="B11" i="23"/>
  <c r="B11" i="22"/>
  <c r="B11" i="21"/>
  <c r="B11" i="20"/>
  <c r="B11" i="19"/>
  <c r="B11" i="18"/>
  <c r="B11" i="17"/>
  <c r="B11" i="16"/>
  <c r="B12" i="15" l="1"/>
  <c r="F12" i="15"/>
  <c r="F11" i="15" s="1"/>
  <c r="C12" i="15"/>
  <c r="C11" i="15" s="1"/>
  <c r="G12" i="15"/>
  <c r="G11" i="15" s="1"/>
  <c r="E12" i="15"/>
  <c r="E11" i="15" s="1"/>
  <c r="H12" i="15"/>
  <c r="H11" i="15" s="1"/>
  <c r="D12" i="15"/>
  <c r="D11" i="15" s="1"/>
  <c r="B16" i="14"/>
  <c r="F16" i="14"/>
  <c r="F15" i="14" s="1"/>
  <c r="C16" i="14"/>
  <c r="C15" i="14" s="1"/>
  <c r="G16" i="14"/>
  <c r="G15" i="14" s="1"/>
  <c r="D16" i="14"/>
  <c r="D15" i="14" s="1"/>
  <c r="E16" i="14"/>
  <c r="E15" i="14" s="1"/>
  <c r="H16" i="14"/>
  <c r="H15" i="14" s="1"/>
  <c r="B22" i="25" a="1"/>
  <c r="B20" i="25" a="1"/>
  <c r="B18" i="25" a="1"/>
  <c r="B16" i="25" a="1"/>
  <c r="B14" i="25" a="1"/>
  <c r="B12" i="25" a="1"/>
  <c r="B22" i="24" a="1"/>
  <c r="B20" i="24" a="1"/>
  <c r="B18" i="24" a="1"/>
  <c r="B16" i="24" a="1"/>
  <c r="B14" i="24" a="1"/>
  <c r="B12" i="24" a="1"/>
  <c r="B22" i="23" a="1"/>
  <c r="B20" i="23" a="1"/>
  <c r="B18" i="23" a="1"/>
  <c r="B16" i="23" a="1"/>
  <c r="B14" i="23" a="1"/>
  <c r="B12" i="23" a="1"/>
  <c r="B22" i="22" a="1"/>
  <c r="B20" i="22" a="1"/>
  <c r="B18" i="22" a="1"/>
  <c r="B16" i="22" a="1"/>
  <c r="B14" i="22" a="1"/>
  <c r="B12" i="22" a="1"/>
  <c r="B22" i="21" a="1"/>
  <c r="B20" i="21" a="1"/>
  <c r="B18" i="21" a="1"/>
  <c r="B16" i="21" a="1"/>
  <c r="B14" i="21" a="1"/>
  <c r="B12" i="21" a="1"/>
  <c r="B22" i="20" a="1"/>
  <c r="B20" i="20" a="1"/>
  <c r="B18" i="20" a="1"/>
  <c r="B16" i="20" a="1"/>
  <c r="B14" i="20" a="1"/>
  <c r="B12" i="20" a="1"/>
  <c r="B22" i="19" a="1"/>
  <c r="B20" i="19" a="1"/>
  <c r="B18" i="19" a="1"/>
  <c r="B16" i="19" a="1"/>
  <c r="B14" i="19" a="1"/>
  <c r="B12" i="19" a="1"/>
  <c r="B22" i="18" a="1"/>
  <c r="B20" i="18" a="1"/>
  <c r="B18" i="18" a="1"/>
  <c r="B16" i="18" a="1"/>
  <c r="B14" i="18" a="1"/>
  <c r="B12" i="18" a="1"/>
  <c r="B22" i="17" a="1"/>
  <c r="B20" i="17" a="1"/>
  <c r="B18" i="17" a="1"/>
  <c r="B16" i="17" a="1"/>
  <c r="B14" i="17" a="1"/>
  <c r="B12" i="17" a="1"/>
  <c r="B22" i="16" a="1"/>
  <c r="B20" i="16" a="1"/>
  <c r="B18" i="16" a="1"/>
  <c r="B16" i="16" a="1"/>
  <c r="B14" i="16" a="1"/>
  <c r="B12" i="16" a="1"/>
  <c r="B22" i="15" a="1"/>
  <c r="B20" i="15" a="1"/>
  <c r="B18" i="15" a="1"/>
  <c r="B16" i="15" a="1"/>
  <c r="B14" i="15" a="1"/>
  <c r="B26" i="14" a="1"/>
  <c r="B24" i="14" a="1"/>
  <c r="B22" i="14" a="1"/>
  <c r="B20" i="14" a="1"/>
  <c r="B18" i="14" a="1"/>
  <c r="B10" i="18"/>
  <c r="B10" i="17"/>
  <c r="B10" i="20"/>
  <c r="B10" i="19"/>
  <c r="B10" i="22"/>
  <c r="B10" i="21"/>
  <c r="B10" i="24"/>
  <c r="B10" i="23"/>
  <c r="H18" i="14" l="1"/>
  <c r="G18" i="14"/>
  <c r="F18" i="14"/>
  <c r="E18" i="14"/>
  <c r="D18" i="14"/>
  <c r="C18" i="14"/>
  <c r="B18" i="14"/>
  <c r="H20" i="14"/>
  <c r="G20" i="14"/>
  <c r="F20" i="14"/>
  <c r="E20" i="14"/>
  <c r="D20" i="14"/>
  <c r="C20" i="14"/>
  <c r="B20" i="14"/>
  <c r="H22" i="14"/>
  <c r="G22" i="14"/>
  <c r="F22" i="14"/>
  <c r="E22" i="14"/>
  <c r="D22" i="14"/>
  <c r="C22" i="14"/>
  <c r="B22" i="14"/>
  <c r="H24" i="14"/>
  <c r="G24" i="14"/>
  <c r="F24" i="14"/>
  <c r="E24" i="14"/>
  <c r="D24" i="14"/>
  <c r="C24" i="14"/>
  <c r="B24" i="14"/>
  <c r="C26" i="14"/>
  <c r="B26" i="14"/>
  <c r="H14" i="15"/>
  <c r="G14" i="15"/>
  <c r="F14" i="15"/>
  <c r="E14" i="15"/>
  <c r="D14" i="15"/>
  <c r="C14" i="15"/>
  <c r="B14" i="15"/>
  <c r="H16" i="15"/>
  <c r="G16" i="15"/>
  <c r="F16" i="15"/>
  <c r="E16" i="15"/>
  <c r="D16" i="15"/>
  <c r="C16" i="15"/>
  <c r="B16" i="15"/>
  <c r="H18" i="15"/>
  <c r="G18" i="15"/>
  <c r="F18" i="15"/>
  <c r="E18" i="15"/>
  <c r="D18" i="15"/>
  <c r="C18" i="15"/>
  <c r="B18" i="15"/>
  <c r="H20" i="15"/>
  <c r="G20" i="15"/>
  <c r="F20" i="15"/>
  <c r="E20" i="15"/>
  <c r="D20" i="15"/>
  <c r="C20" i="15"/>
  <c r="B20" i="15"/>
  <c r="C22" i="15"/>
  <c r="B22" i="15"/>
  <c r="H12" i="16"/>
  <c r="H11" i="16" s="1"/>
  <c r="G12" i="16"/>
  <c r="G11" i="16" s="1"/>
  <c r="F12" i="16"/>
  <c r="F11" i="16" s="1"/>
  <c r="E12" i="16"/>
  <c r="E11" i="16" s="1"/>
  <c r="D12" i="16"/>
  <c r="D11" i="16" s="1"/>
  <c r="C12" i="16"/>
  <c r="C11" i="16" s="1"/>
  <c r="B12" i="16"/>
  <c r="H14" i="16"/>
  <c r="G14" i="16"/>
  <c r="F14" i="16"/>
  <c r="E14" i="16"/>
  <c r="D14" i="16"/>
  <c r="C14" i="16"/>
  <c r="B14" i="16"/>
  <c r="H16" i="16"/>
  <c r="G16" i="16"/>
  <c r="F16" i="16"/>
  <c r="E16" i="16"/>
  <c r="D16" i="16"/>
  <c r="C16" i="16"/>
  <c r="B16" i="16"/>
  <c r="H18" i="16"/>
  <c r="G18" i="16"/>
  <c r="F18" i="16"/>
  <c r="E18" i="16"/>
  <c r="D18" i="16"/>
  <c r="C18" i="16"/>
  <c r="B18" i="16"/>
  <c r="H20" i="16"/>
  <c r="G20" i="16"/>
  <c r="F20" i="16"/>
  <c r="E20" i="16"/>
  <c r="D20" i="16"/>
  <c r="C20" i="16"/>
  <c r="B20" i="16"/>
  <c r="C22" i="16"/>
  <c r="B22" i="16"/>
  <c r="H12" i="17"/>
  <c r="H11" i="17" s="1"/>
  <c r="G12" i="17"/>
  <c r="G11" i="17" s="1"/>
  <c r="F12" i="17"/>
  <c r="F11" i="17" s="1"/>
  <c r="E12" i="17"/>
  <c r="E11" i="17" s="1"/>
  <c r="D12" i="17"/>
  <c r="D11" i="17" s="1"/>
  <c r="C12" i="17"/>
  <c r="C11" i="17" s="1"/>
  <c r="B12" i="17"/>
  <c r="H14" i="17"/>
  <c r="G14" i="17"/>
  <c r="F14" i="17"/>
  <c r="E14" i="17"/>
  <c r="D14" i="17"/>
  <c r="C14" i="17"/>
  <c r="B14" i="17"/>
  <c r="H16" i="17"/>
  <c r="G16" i="17"/>
  <c r="F16" i="17"/>
  <c r="E16" i="17"/>
  <c r="D16" i="17"/>
  <c r="C16" i="17"/>
  <c r="B16" i="17"/>
  <c r="H18" i="17"/>
  <c r="G18" i="17"/>
  <c r="F18" i="17"/>
  <c r="E18" i="17"/>
  <c r="D18" i="17"/>
  <c r="C18" i="17"/>
  <c r="B18" i="17"/>
  <c r="H20" i="17"/>
  <c r="G20" i="17"/>
  <c r="F20" i="17"/>
  <c r="E20" i="17"/>
  <c r="D20" i="17"/>
  <c r="C20" i="17"/>
  <c r="B20" i="17"/>
  <c r="C22" i="17"/>
  <c r="B22" i="17"/>
  <c r="H12" i="18"/>
  <c r="H11" i="18" s="1"/>
  <c r="G12" i="18"/>
  <c r="G11" i="18" s="1"/>
  <c r="F12" i="18"/>
  <c r="F11" i="18" s="1"/>
  <c r="E12" i="18"/>
  <c r="E11" i="18" s="1"/>
  <c r="D12" i="18"/>
  <c r="C12" i="18"/>
  <c r="C11" i="18" s="1"/>
  <c r="B12" i="18"/>
  <c r="H14" i="18"/>
  <c r="G14" i="18"/>
  <c r="F14" i="18"/>
  <c r="E14" i="18"/>
  <c r="D14" i="18"/>
  <c r="C14" i="18"/>
  <c r="B14" i="18"/>
  <c r="H16" i="18"/>
  <c r="G16" i="18"/>
  <c r="F16" i="18"/>
  <c r="E16" i="18"/>
  <c r="D16" i="18"/>
  <c r="C16" i="18"/>
  <c r="B16" i="18"/>
  <c r="H18" i="18"/>
  <c r="G18" i="18"/>
  <c r="F18" i="18"/>
  <c r="E18" i="18"/>
  <c r="D18" i="18"/>
  <c r="C18" i="18"/>
  <c r="B18" i="18"/>
  <c r="H20" i="18"/>
  <c r="G20" i="18"/>
  <c r="F20" i="18"/>
  <c r="E20" i="18"/>
  <c r="D20" i="18"/>
  <c r="C20" i="18"/>
  <c r="B20" i="18"/>
  <c r="C22" i="18"/>
  <c r="B22" i="18"/>
  <c r="H12" i="19"/>
  <c r="H11" i="19" s="1"/>
  <c r="G12" i="19"/>
  <c r="G11" i="19" s="1"/>
  <c r="F12" i="19"/>
  <c r="F11" i="19" s="1"/>
  <c r="E12" i="19"/>
  <c r="E11" i="19" s="1"/>
  <c r="D12" i="19"/>
  <c r="D11" i="19" s="1"/>
  <c r="C12" i="19"/>
  <c r="C11" i="19" s="1"/>
  <c r="B12" i="19"/>
  <c r="H14" i="19"/>
  <c r="G14" i="19"/>
  <c r="F14" i="19"/>
  <c r="E14" i="19"/>
  <c r="D14" i="19"/>
  <c r="C14" i="19"/>
  <c r="B14" i="19"/>
  <c r="H16" i="19"/>
  <c r="G16" i="19"/>
  <c r="F16" i="19"/>
  <c r="E16" i="19"/>
  <c r="D16" i="19"/>
  <c r="C16" i="19"/>
  <c r="B16" i="19"/>
  <c r="H18" i="19"/>
  <c r="G18" i="19"/>
  <c r="F18" i="19"/>
  <c r="E18" i="19"/>
  <c r="D18" i="19"/>
  <c r="C18" i="19"/>
  <c r="B18" i="19"/>
  <c r="H20" i="19"/>
  <c r="G20" i="19"/>
  <c r="F20" i="19"/>
  <c r="E20" i="19"/>
  <c r="D20" i="19"/>
  <c r="C20" i="19"/>
  <c r="B20" i="19"/>
  <c r="C22" i="19"/>
  <c r="B22" i="19"/>
  <c r="H12" i="20"/>
  <c r="H11" i="20" s="1"/>
  <c r="G12" i="20"/>
  <c r="G11" i="20" s="1"/>
  <c r="F12" i="20"/>
  <c r="F11" i="20" s="1"/>
  <c r="E12" i="20"/>
  <c r="E11" i="20" s="1"/>
  <c r="D12" i="20"/>
  <c r="D11" i="20" s="1"/>
  <c r="C12" i="20"/>
  <c r="C11" i="20" s="1"/>
  <c r="B12" i="20"/>
  <c r="H14" i="20"/>
  <c r="G14" i="20"/>
  <c r="F14" i="20"/>
  <c r="E14" i="20"/>
  <c r="D14" i="20"/>
  <c r="C14" i="20"/>
  <c r="B14" i="20"/>
  <c r="H16" i="20"/>
  <c r="G16" i="20"/>
  <c r="F16" i="20"/>
  <c r="E16" i="20"/>
  <c r="D16" i="20"/>
  <c r="C16" i="20"/>
  <c r="B16" i="20"/>
  <c r="H18" i="20"/>
  <c r="G18" i="20"/>
  <c r="F18" i="20"/>
  <c r="E18" i="20"/>
  <c r="D18" i="20"/>
  <c r="C18" i="20"/>
  <c r="B18" i="20"/>
  <c r="H20" i="20"/>
  <c r="G20" i="20"/>
  <c r="F20" i="20"/>
  <c r="E20" i="20"/>
  <c r="D20" i="20"/>
  <c r="C20" i="20"/>
  <c r="B20" i="20"/>
  <c r="C22" i="20"/>
  <c r="B22" i="20"/>
  <c r="H12" i="21"/>
  <c r="H11" i="21" s="1"/>
  <c r="G12" i="21"/>
  <c r="G11" i="21" s="1"/>
  <c r="F12" i="21"/>
  <c r="F11" i="21" s="1"/>
  <c r="E12" i="21"/>
  <c r="E11" i="21" s="1"/>
  <c r="D12" i="21"/>
  <c r="D11" i="21" s="1"/>
  <c r="C12" i="21"/>
  <c r="C11" i="21" s="1"/>
  <c r="B12" i="21"/>
  <c r="H14" i="21"/>
  <c r="G14" i="21"/>
  <c r="F14" i="21"/>
  <c r="E14" i="21"/>
  <c r="D14" i="21"/>
  <c r="C14" i="21"/>
  <c r="B14" i="21"/>
  <c r="H16" i="21"/>
  <c r="G16" i="21"/>
  <c r="F16" i="21"/>
  <c r="E16" i="21"/>
  <c r="D16" i="21"/>
  <c r="C16" i="21"/>
  <c r="B16" i="21"/>
  <c r="H18" i="21"/>
  <c r="G18" i="21"/>
  <c r="F18" i="21"/>
  <c r="E18" i="21"/>
  <c r="D18" i="21"/>
  <c r="C18" i="21"/>
  <c r="B18" i="21"/>
  <c r="H20" i="21"/>
  <c r="G20" i="21"/>
  <c r="F20" i="21"/>
  <c r="E20" i="21"/>
  <c r="D20" i="21"/>
  <c r="C20" i="21"/>
  <c r="B20" i="21"/>
  <c r="C22" i="21"/>
  <c r="B22" i="21"/>
  <c r="H12" i="22"/>
  <c r="H11" i="22" s="1"/>
  <c r="G12" i="22"/>
  <c r="G11" i="22" s="1"/>
  <c r="F12" i="22"/>
  <c r="F11" i="22" s="1"/>
  <c r="E12" i="22"/>
  <c r="E11" i="22" s="1"/>
  <c r="D12" i="22"/>
  <c r="D11" i="22" s="1"/>
  <c r="C12" i="22"/>
  <c r="C11" i="22" s="1"/>
  <c r="B12" i="22"/>
  <c r="H14" i="22"/>
  <c r="G14" i="22"/>
  <c r="F14" i="22"/>
  <c r="E14" i="22"/>
  <c r="D14" i="22"/>
  <c r="C14" i="22"/>
  <c r="B14" i="22"/>
  <c r="H16" i="22"/>
  <c r="G16" i="22"/>
  <c r="F16" i="22"/>
  <c r="E16" i="22"/>
  <c r="D16" i="22"/>
  <c r="C16" i="22"/>
  <c r="B16" i="22"/>
  <c r="H18" i="22"/>
  <c r="G18" i="22"/>
  <c r="F18" i="22"/>
  <c r="E18" i="22"/>
  <c r="D18" i="22"/>
  <c r="C18" i="22"/>
  <c r="B18" i="22"/>
  <c r="H20" i="22"/>
  <c r="G20" i="22"/>
  <c r="F20" i="22"/>
  <c r="E20" i="22"/>
  <c r="D20" i="22"/>
  <c r="C20" i="22"/>
  <c r="B20" i="22"/>
  <c r="C22" i="22"/>
  <c r="B22" i="22"/>
  <c r="H12" i="23"/>
  <c r="H11" i="23" s="1"/>
  <c r="G12" i="23"/>
  <c r="G11" i="23" s="1"/>
  <c r="F12" i="23"/>
  <c r="F11" i="23" s="1"/>
  <c r="E12" i="23"/>
  <c r="E11" i="23" s="1"/>
  <c r="D12" i="23"/>
  <c r="D11" i="23" s="1"/>
  <c r="C12" i="23"/>
  <c r="C11" i="23" s="1"/>
  <c r="B12" i="23"/>
  <c r="H14" i="23"/>
  <c r="G14" i="23"/>
  <c r="F14" i="23"/>
  <c r="E14" i="23"/>
  <c r="D14" i="23"/>
  <c r="C14" i="23"/>
  <c r="B14" i="23"/>
  <c r="H16" i="23"/>
  <c r="G16" i="23"/>
  <c r="F16" i="23"/>
  <c r="E16" i="23"/>
  <c r="D16" i="23"/>
  <c r="C16" i="23"/>
  <c r="B16" i="23"/>
  <c r="H18" i="23"/>
  <c r="G18" i="23"/>
  <c r="F18" i="23"/>
  <c r="E18" i="23"/>
  <c r="D18" i="23"/>
  <c r="C18" i="23"/>
  <c r="B18" i="23"/>
  <c r="H20" i="23"/>
  <c r="G20" i="23"/>
  <c r="F20" i="23"/>
  <c r="E20" i="23"/>
  <c r="D20" i="23"/>
  <c r="C20" i="23"/>
  <c r="B20" i="23"/>
  <c r="C22" i="23"/>
  <c r="B22" i="23"/>
  <c r="H12" i="24"/>
  <c r="H11" i="24" s="1"/>
  <c r="G12" i="24"/>
  <c r="G11" i="24" s="1"/>
  <c r="F12" i="24"/>
  <c r="F11" i="24" s="1"/>
  <c r="E12" i="24"/>
  <c r="E11" i="24" s="1"/>
  <c r="D12" i="24"/>
  <c r="D11" i="24" s="1"/>
  <c r="C12" i="24"/>
  <c r="C11" i="24" s="1"/>
  <c r="B12" i="24"/>
  <c r="H14" i="24"/>
  <c r="G14" i="24"/>
  <c r="F14" i="24"/>
  <c r="E14" i="24"/>
  <c r="D14" i="24"/>
  <c r="C14" i="24"/>
  <c r="B14" i="24"/>
  <c r="H16" i="24"/>
  <c r="G16" i="24"/>
  <c r="F16" i="24"/>
  <c r="E16" i="24"/>
  <c r="D16" i="24"/>
  <c r="C16" i="24"/>
  <c r="B16" i="24"/>
  <c r="H18" i="24"/>
  <c r="G18" i="24"/>
  <c r="F18" i="24"/>
  <c r="E18" i="24"/>
  <c r="D18" i="24"/>
  <c r="C18" i="24"/>
  <c r="B18" i="24"/>
  <c r="H20" i="24"/>
  <c r="G20" i="24"/>
  <c r="F20" i="24"/>
  <c r="E20" i="24"/>
  <c r="D20" i="24"/>
  <c r="C20" i="24"/>
  <c r="B20" i="24"/>
  <c r="C22" i="24"/>
  <c r="B22" i="24"/>
  <c r="H12" i="25"/>
  <c r="H11" i="25" s="1"/>
  <c r="G12" i="25"/>
  <c r="G11" i="25" s="1"/>
  <c r="F12" i="25"/>
  <c r="F11" i="25" s="1"/>
  <c r="E12" i="25"/>
  <c r="E11" i="25" s="1"/>
  <c r="D12" i="25"/>
  <c r="D11" i="25" s="1"/>
  <c r="C12" i="25"/>
  <c r="C11" i="25" s="1"/>
  <c r="B12" i="25"/>
  <c r="H14" i="25"/>
  <c r="G14" i="25"/>
  <c r="F14" i="25"/>
  <c r="E14" i="25"/>
  <c r="D14" i="25"/>
  <c r="C14" i="25"/>
  <c r="B14" i="25"/>
  <c r="H16" i="25"/>
  <c r="G16" i="25"/>
  <c r="F16" i="25"/>
  <c r="E16" i="25"/>
  <c r="D16" i="25"/>
  <c r="C16" i="25"/>
  <c r="B16" i="25"/>
  <c r="H18" i="25"/>
  <c r="G18" i="25"/>
  <c r="F18" i="25"/>
  <c r="E18" i="25"/>
  <c r="D18" i="25"/>
  <c r="C18" i="25"/>
  <c r="B18" i="25"/>
  <c r="H20" i="25"/>
  <c r="G20" i="25"/>
  <c r="F20" i="25"/>
  <c r="E20" i="25"/>
  <c r="D20" i="25"/>
  <c r="C20" i="25"/>
  <c r="B20" i="25"/>
  <c r="C22" i="25"/>
  <c r="B22" i="25"/>
  <c r="D11" i="18"/>
</calcChain>
</file>

<file path=xl/sharedStrings.xml><?xml version="1.0" encoding="utf-8"?>
<sst xmlns="http://schemas.openxmlformats.org/spreadsheetml/2006/main" count="74" uniqueCount="42">
  <si>
    <t>NOTAS</t>
  </si>
  <si>
    <t>CONFIGURACIÓN DEL CALENDARIO</t>
  </si>
  <si>
    <t>AÑO</t>
  </si>
  <si>
    <t>INICIO DE LA SEMANA</t>
  </si>
  <si>
    <t>DOMINGO</t>
  </si>
  <si>
    <t>DEPENDENCIA MUNICIPAL:</t>
  </si>
  <si>
    <t>ROGG</t>
  </si>
  <si>
    <t>Secretaria General</t>
  </si>
  <si>
    <t>SECRETARÍA GENERAL</t>
  </si>
  <si>
    <t xml:space="preserve"> </t>
  </si>
  <si>
    <t>MES DE ENERO 2024</t>
  </si>
  <si>
    <t>Mes de Febrero 2024</t>
  </si>
  <si>
    <t>Mes de Marzo 2024</t>
  </si>
  <si>
    <r>
      <t xml:space="preserve">CALENDARIO DE SESIONES DEL PLENO DE AYUNTAMIENTO </t>
    </r>
    <r>
      <rPr>
        <b/>
        <i/>
        <sz val="14"/>
        <color rgb="FFC00000"/>
        <rFont val="Arial"/>
        <family val="2"/>
      </rPr>
      <t>ENERO</t>
    </r>
    <r>
      <rPr>
        <b/>
        <sz val="14"/>
        <color rgb="FFC00000"/>
        <rFont val="Arial"/>
        <family val="2"/>
      </rPr>
      <t xml:space="preserve"> 2024</t>
    </r>
  </si>
  <si>
    <r>
      <t xml:space="preserve">CALENDARIO DE SESIONES DEL PLENO DE AYUNTAMIENTO </t>
    </r>
    <r>
      <rPr>
        <b/>
        <i/>
        <sz val="14"/>
        <color rgb="FFC00000"/>
        <rFont val="Arial"/>
        <family val="2"/>
      </rPr>
      <t>FEBRERO</t>
    </r>
    <r>
      <rPr>
        <b/>
        <sz val="14"/>
        <color rgb="FFC00000"/>
        <rFont val="Arial"/>
        <family val="2"/>
      </rPr>
      <t xml:space="preserve"> 2024</t>
    </r>
  </si>
  <si>
    <t>CALENDARIO DE SESIONES DEL PLENO DE AYUNTAMIENTO ABRIL 2024</t>
  </si>
  <si>
    <t>CALENDARIO DE SESIONES DEL PLENO DE AYUNTAMIENTO MAYO 2024</t>
  </si>
  <si>
    <t>CALENDARIO DE SESIONES DEL PLENO DE AYUNTAMIENTO JUNIO 2024</t>
  </si>
  <si>
    <t>CALENDARIO DE SESIONES DEL PLENO DE AYUNTAMIENTO JULIO 2024</t>
  </si>
  <si>
    <t>CALENDARIO DE SESIONES DEL PLENO DE AYUNTAMIENTO AGOSTO 2024</t>
  </si>
  <si>
    <t>CALENDARIO DE SESIONES DEL PLENO DE AYUNTAMIENTO SEPTIEMBRE 2024</t>
  </si>
  <si>
    <t>CALENDARIO DE SESIONES DEL PLENO DE AYUNTAMIENTO OCTUBRE 2024</t>
  </si>
  <si>
    <t>CALENDARIO DE SESIONES DEL PLENO DE AYUNTAMIENTO NOVIEMBRE 2024</t>
  </si>
  <si>
    <t>CALENDARIO DE SESIONES DEL PLENO DE AYUNTAMIENTO DICIEMBRE 2024</t>
  </si>
  <si>
    <t>Sesión Ordinaria No. 54</t>
  </si>
  <si>
    <t>Sesión Solemne No 55</t>
  </si>
  <si>
    <t>Sesión Ordinaria No. 56</t>
  </si>
  <si>
    <t>Sesión Ordinaria No. 57, Sesión Extraordinaria No. 58, Sesión Extraordinaria No. 59, Sesión Extraordinaria No. 60, Sesión Extraordinaria No. 61.</t>
  </si>
  <si>
    <t>Sesión Extraordinaria No. 62</t>
  </si>
  <si>
    <t>CALENDARIO DE SESIONES DEL PLENO DE AYUNTAMIENTO MARZO 2024</t>
  </si>
  <si>
    <t>Sesión Extraordinaria No. 64</t>
  </si>
  <si>
    <t>Sesión Ordinaria No. 63</t>
  </si>
  <si>
    <t>Sesión Ordinaria No. 65</t>
  </si>
  <si>
    <t>Sesión Ordinaria No. 66</t>
  </si>
  <si>
    <t>Sesión Ordinaria No. 67</t>
  </si>
  <si>
    <t>Sesión Ordinaria No. 68</t>
  </si>
  <si>
    <t>Sesión Extraordinaria No. 69</t>
  </si>
  <si>
    <t>Sesión Extraordinaria No. 70</t>
  </si>
  <si>
    <t>Sesión Ordinaria No. 71</t>
  </si>
  <si>
    <t>Sesión Ordinaria No. 72</t>
  </si>
  <si>
    <t>Sesión Extraordinaria No. 73</t>
  </si>
  <si>
    <t>Sesión Extraordinaria No. 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</si>
</sst>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d"/>
  </numFmts>
  <fonts count="41" x14ac:knownFonts="1">
    <font>
      <sz val="11"/>
      <color theme="1" tint="0.24994659260841701"/>
      <name val="Sylfaen"/>
      <family val="2"/>
      <scheme val="minor"/>
    </font>
    <font>
      <sz val="11"/>
      <color theme="1"/>
      <name val="Sylfaen"/>
      <family val="2"/>
      <scheme val="minor"/>
    </font>
    <font>
      <sz val="8"/>
      <name val="Arial"/>
      <family val="2"/>
    </font>
    <font>
      <sz val="10"/>
      <name val="Century Gothic"/>
      <family val="2"/>
    </font>
    <font>
      <b/>
      <sz val="11"/>
      <color theme="0"/>
      <name val="Sylfaen"/>
      <family val="2"/>
      <scheme val="minor"/>
    </font>
    <font>
      <b/>
      <sz val="14"/>
      <color theme="0"/>
      <name val="Sylfaen"/>
      <family val="2"/>
      <scheme val="minor"/>
    </font>
    <font>
      <sz val="35"/>
      <color theme="4"/>
      <name val="Sylfaen"/>
      <family val="2"/>
      <scheme val="minor"/>
    </font>
    <font>
      <sz val="12"/>
      <color theme="4" tint="-0.24994659260841701"/>
      <name val="Sylfaen"/>
      <family val="1"/>
      <scheme val="major"/>
    </font>
    <font>
      <sz val="11"/>
      <color theme="1" tint="0.34998626667073579"/>
      <name val="Sylfaen"/>
      <family val="2"/>
      <scheme val="minor"/>
    </font>
    <font>
      <sz val="11"/>
      <color theme="4" tint="-0.24994659260841701"/>
      <name val="Sylfaen"/>
      <family val="2"/>
      <scheme val="minor"/>
    </font>
    <font>
      <sz val="11"/>
      <color indexed="63"/>
      <name val="Sylfaen"/>
      <family val="2"/>
      <scheme val="minor"/>
    </font>
    <font>
      <sz val="11"/>
      <name val="Sylfaen"/>
      <family val="2"/>
      <scheme val="minor"/>
    </font>
    <font>
      <b/>
      <sz val="11"/>
      <color theme="1" tint="0.34998626667073579"/>
      <name val="Sylfaen"/>
      <family val="2"/>
      <scheme val="minor"/>
    </font>
    <font>
      <sz val="11"/>
      <color theme="1" tint="0.24994659260841701"/>
      <name val="Sylfaen"/>
      <family val="2"/>
      <scheme val="minor"/>
    </font>
    <font>
      <sz val="14"/>
      <color theme="9"/>
      <name val="Arial Black"/>
      <family val="2"/>
    </font>
    <font>
      <sz val="8"/>
      <color theme="1"/>
      <name val="Arial"/>
      <family val="2"/>
    </font>
    <font>
      <b/>
      <sz val="10"/>
      <color theme="1"/>
      <name val="Arial"/>
      <family val="2"/>
    </font>
    <font>
      <sz val="14"/>
      <color theme="5"/>
      <name val="Arial Black"/>
      <family val="2"/>
    </font>
    <font>
      <b/>
      <sz val="11"/>
      <color theme="1" tint="0.24994659260841701"/>
      <name val="Sylfaen"/>
      <family val="1"/>
      <scheme val="minor"/>
    </font>
    <font>
      <sz val="11"/>
      <color theme="0"/>
      <name val="Sylfaen"/>
      <family val="2"/>
      <scheme val="minor"/>
    </font>
    <font>
      <sz val="35"/>
      <color theme="0"/>
      <name val="Sylfaen"/>
      <family val="2"/>
      <scheme val="minor"/>
    </font>
    <font>
      <sz val="12"/>
      <color theme="0"/>
      <name val="Sylfaen"/>
      <family val="2"/>
      <scheme val="major"/>
    </font>
    <font>
      <b/>
      <sz val="11"/>
      <color theme="1" tint="0.24994659260841701"/>
      <name val="Sylfaen"/>
      <scheme val="minor"/>
    </font>
    <font>
      <b/>
      <sz val="11"/>
      <color theme="1" tint="0.24994659260841701"/>
      <name val="Bodoni MT"/>
      <family val="1"/>
    </font>
    <font>
      <sz val="11"/>
      <color theme="1" tint="0.24994659260841701"/>
      <name val="Algerian"/>
      <family val="5"/>
    </font>
    <font>
      <sz val="14"/>
      <color rgb="FFC00000"/>
      <name val="Arial Black"/>
      <family val="2"/>
    </font>
    <font>
      <b/>
      <sz val="14"/>
      <color rgb="FFC00000"/>
      <name val="Arial"/>
      <family val="2"/>
    </font>
    <font>
      <b/>
      <i/>
      <sz val="14"/>
      <color rgb="FFC00000"/>
      <name val="Arial"/>
      <family val="2"/>
    </font>
    <font>
      <b/>
      <sz val="11"/>
      <color theme="1"/>
      <name val="Arial"/>
      <family val="2"/>
    </font>
    <font>
      <sz val="16"/>
      <color rgb="FFC00000"/>
      <name val="Sylfaen"/>
      <scheme val="minor"/>
    </font>
    <font>
      <sz val="11"/>
      <color rgb="FFC00000"/>
      <name val="Sylfaen"/>
      <family val="2"/>
      <scheme val="minor"/>
    </font>
    <font>
      <sz val="35"/>
      <color rgb="FFFF0000"/>
      <name val="Sylfaen"/>
      <family val="1"/>
      <scheme val="minor"/>
    </font>
    <font>
      <sz val="11"/>
      <color rgb="FFFF0000"/>
      <name val="Sylfaen"/>
      <family val="1"/>
      <scheme val="minor"/>
    </font>
    <font>
      <sz val="11"/>
      <name val="Sylfaen"/>
      <family val="1"/>
      <scheme val="minor"/>
    </font>
    <font>
      <sz val="11"/>
      <color rgb="FFC00000"/>
      <name val="Sylfaen"/>
      <family val="1"/>
      <scheme val="minor"/>
    </font>
    <font>
      <sz val="20"/>
      <color rgb="FFC00000"/>
      <name val="Sylfaen"/>
      <family val="1"/>
      <scheme val="minor"/>
    </font>
    <font>
      <sz val="26"/>
      <color theme="4"/>
      <name val="Sylfaen"/>
      <family val="2"/>
      <scheme val="minor"/>
    </font>
    <font>
      <sz val="14"/>
      <color rgb="FFC00000"/>
      <name val="Sylfaen"/>
      <family val="1"/>
      <scheme val="minor"/>
    </font>
    <font>
      <sz val="11"/>
      <color theme="1"/>
      <name val="Sylfaen"/>
      <family val="1"/>
      <scheme val="minor"/>
    </font>
    <font>
      <b/>
      <sz val="11"/>
      <color theme="1"/>
      <name val="Sylfaen"/>
      <family val="1"/>
      <scheme val="minor"/>
    </font>
    <font>
      <sz val="35"/>
      <color rgb="FFC00000"/>
      <name val="Sylfaen"/>
      <family val="2"/>
      <scheme val="minor"/>
    </font>
  </fonts>
  <fills count="11">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2"/>
        <bgColor indexed="64"/>
      </patternFill>
    </fill>
    <fill>
      <patternFill patternType="solid">
        <fgColor theme="0" tint="-0.34998626667073579"/>
        <bgColor indexed="64"/>
      </patternFill>
    </fill>
    <fill>
      <patternFill patternType="solid">
        <fgColor rgb="FFC00000"/>
        <bgColor indexed="64"/>
      </patternFill>
    </fill>
    <fill>
      <patternFill patternType="solid">
        <fgColor theme="0"/>
        <bgColor indexed="64"/>
      </patternFill>
    </fill>
    <fill>
      <patternFill patternType="solid">
        <fgColor theme="1"/>
        <bgColor indexed="64"/>
      </patternFill>
    </fill>
  </fills>
  <borders count="12">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top/>
      <bottom style="medium">
        <color theme="4"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7">
    <xf numFmtId="0" fontId="0" fillId="0" borderId="0">
      <alignment vertical="top"/>
    </xf>
    <xf numFmtId="0" fontId="10" fillId="3" borderId="0" applyNumberFormat="0" applyBorder="0" applyAlignment="0" applyProtection="0"/>
    <xf numFmtId="0" fontId="9" fillId="0" borderId="3" applyNumberFormat="0" applyFill="0" applyProtection="0">
      <alignment horizontal="left" vertical="center" indent="1"/>
    </xf>
    <xf numFmtId="0" fontId="4" fillId="4" borderId="1" applyNumberFormat="0" applyAlignment="0" applyProtection="0"/>
    <xf numFmtId="0" fontId="5" fillId="5" borderId="2" applyNumberFormat="0" applyProtection="0">
      <alignment vertical="center"/>
    </xf>
    <xf numFmtId="0" fontId="6" fillId="0" borderId="0" applyFill="0" applyBorder="0" applyProtection="0">
      <alignment vertical="center"/>
    </xf>
    <xf numFmtId="167"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0" fontId="12" fillId="6" borderId="0" applyBorder="0" applyProtection="0">
      <alignment horizontal="left" vertical="top" wrapText="1" indent="1"/>
    </xf>
    <xf numFmtId="168" fontId="8" fillId="0" borderId="0">
      <alignment horizontal="left" indent="1"/>
    </xf>
    <xf numFmtId="0" fontId="11" fillId="6" borderId="0" applyNumberFormat="0" applyFont="0" applyBorder="0" applyAlignment="0">
      <alignment horizontal="left" vertical="center" indent="1"/>
    </xf>
    <xf numFmtId="0" fontId="7" fillId="0" borderId="0">
      <alignment horizontal="left" indent="1"/>
    </xf>
    <xf numFmtId="0" fontId="9" fillId="0" borderId="0" applyFill="0" applyProtection="0"/>
    <xf numFmtId="0" fontId="13" fillId="0" borderId="0" applyFill="0" applyProtection="0"/>
  </cellStyleXfs>
  <cellXfs count="82">
    <xf numFmtId="0" fontId="0" fillId="0" borderId="0" xfId="0">
      <alignment vertical="top"/>
    </xf>
    <xf numFmtId="0" fontId="0" fillId="2" borderId="0" xfId="0" applyFill="1">
      <alignment vertical="top"/>
    </xf>
    <xf numFmtId="0" fontId="3" fillId="0" borderId="0" xfId="0" applyFont="1">
      <alignment vertical="top"/>
    </xf>
    <xf numFmtId="0" fontId="9" fillId="2" borderId="0" xfId="2" applyFill="1" applyBorder="1" applyAlignment="1">
      <alignment vertical="center"/>
    </xf>
    <xf numFmtId="0" fontId="6" fillId="0" borderId="0" xfId="5" applyFill="1" applyBorder="1" applyAlignment="1">
      <alignment horizontal="right" vertical="center"/>
    </xf>
    <xf numFmtId="0" fontId="0" fillId="0" borderId="0" xfId="0" applyAlignment="1">
      <alignment horizontal="left" indent="1"/>
    </xf>
    <xf numFmtId="0" fontId="0" fillId="2" borderId="0" xfId="0" applyFill="1" applyAlignment="1">
      <alignment horizontal="right"/>
    </xf>
    <xf numFmtId="168" fontId="8" fillId="0" borderId="0" xfId="12">
      <alignment horizontal="left" indent="1"/>
    </xf>
    <xf numFmtId="168" fontId="8" fillId="6" borderId="0" xfId="13" applyNumberFormat="1" applyFont="1" applyAlignment="1">
      <alignment horizontal="left" wrapText="1" indent="1"/>
    </xf>
    <xf numFmtId="168" fontId="8" fillId="6" borderId="0" xfId="13" applyNumberFormat="1" applyFont="1" applyAlignment="1">
      <alignment horizontal="left" indent="1"/>
    </xf>
    <xf numFmtId="0" fontId="6" fillId="2" borderId="0" xfId="5" applyFill="1" applyBorder="1" applyAlignment="1">
      <alignment horizontal="left" vertical="center"/>
    </xf>
    <xf numFmtId="0" fontId="0" fillId="6" borderId="0" xfId="13" applyFont="1" applyAlignment="1">
      <alignment vertical="top"/>
    </xf>
    <xf numFmtId="0" fontId="15" fillId="0" borderId="0" xfId="0" applyFont="1" applyAlignment="1"/>
    <xf numFmtId="0" fontId="18" fillId="0" borderId="0" xfId="0" applyFont="1" applyAlignment="1">
      <alignment vertical="top" wrapText="1"/>
    </xf>
    <xf numFmtId="0" fontId="19" fillId="2" borderId="0" xfId="15" applyFont="1" applyFill="1"/>
    <xf numFmtId="0" fontId="19" fillId="0" borderId="0" xfId="0" applyFont="1">
      <alignment vertical="top"/>
    </xf>
    <xf numFmtId="0" fontId="19" fillId="0" borderId="0" xfId="16" applyFont="1"/>
    <xf numFmtId="0" fontId="21" fillId="0" borderId="0" xfId="14" applyFont="1">
      <alignment horizontal="left" indent="1"/>
    </xf>
    <xf numFmtId="168" fontId="19" fillId="0" borderId="0" xfId="0" applyNumberFormat="1" applyFont="1">
      <alignment vertical="top"/>
    </xf>
    <xf numFmtId="17" fontId="15" fillId="0" borderId="0" xfId="0" applyNumberFormat="1" applyFont="1" applyAlignment="1"/>
    <xf numFmtId="0" fontId="22" fillId="0" borderId="0" xfId="0" applyFont="1" applyAlignment="1">
      <alignment vertical="top" wrapText="1"/>
    </xf>
    <xf numFmtId="0" fontId="22" fillId="6" borderId="0" xfId="13" applyFont="1" applyAlignment="1">
      <alignment vertical="top" wrapText="1"/>
    </xf>
    <xf numFmtId="0" fontId="23" fillId="6" borderId="0" xfId="13" applyFont="1" applyAlignment="1">
      <alignment vertical="top" wrapText="1"/>
    </xf>
    <xf numFmtId="0" fontId="24" fillId="0" borderId="0" xfId="0" applyFont="1" applyAlignment="1">
      <alignment vertical="top" wrapText="1"/>
    </xf>
    <xf numFmtId="0" fontId="0" fillId="6" borderId="0" xfId="13" applyFont="1" applyAlignment="1">
      <alignment vertical="top" wrapText="1"/>
    </xf>
    <xf numFmtId="0" fontId="0" fillId="0" borderId="0" xfId="0" applyAlignment="1">
      <alignment vertical="top" wrapText="1"/>
    </xf>
    <xf numFmtId="0" fontId="25" fillId="0" borderId="0" xfId="0" applyFont="1" applyAlignment="1">
      <alignment horizontal="center" vertical="center"/>
    </xf>
    <xf numFmtId="0" fontId="0" fillId="8" borderId="0" xfId="0" applyFill="1">
      <alignment vertical="top"/>
    </xf>
    <xf numFmtId="17" fontId="20" fillId="8" borderId="0" xfId="5" applyNumberFormat="1" applyFont="1" applyFill="1" applyBorder="1">
      <alignment vertical="center"/>
    </xf>
    <xf numFmtId="17" fontId="20" fillId="8" borderId="0" xfId="5" applyNumberFormat="1" applyFont="1" applyFill="1" applyBorder="1" applyAlignment="1">
      <alignment horizontal="left" vertical="center"/>
    </xf>
    <xf numFmtId="0" fontId="6" fillId="8" borderId="0" xfId="5" applyFill="1" applyBorder="1" applyAlignment="1">
      <alignment horizontal="left" vertical="center"/>
    </xf>
    <xf numFmtId="0" fontId="9" fillId="8" borderId="0" xfId="2" applyFill="1" applyBorder="1" applyAlignment="1">
      <alignment vertical="center"/>
    </xf>
    <xf numFmtId="0" fontId="6" fillId="8" borderId="0" xfId="5" applyFill="1" applyAlignment="1">
      <alignment horizontal="left" vertical="center"/>
    </xf>
    <xf numFmtId="0" fontId="0" fillId="9" borderId="0" xfId="0" applyFill="1">
      <alignment vertical="top"/>
    </xf>
    <xf numFmtId="17" fontId="20" fillId="9" borderId="0" xfId="5" applyNumberFormat="1" applyFont="1" applyFill="1" applyBorder="1">
      <alignment vertical="center"/>
    </xf>
    <xf numFmtId="17" fontId="20" fillId="9" borderId="0" xfId="5" applyNumberFormat="1" applyFont="1" applyFill="1" applyBorder="1" applyAlignment="1">
      <alignment horizontal="left" vertical="center"/>
    </xf>
    <xf numFmtId="0" fontId="6" fillId="9" borderId="0" xfId="5" applyFill="1" applyBorder="1" applyAlignment="1">
      <alignment horizontal="left" vertical="center"/>
    </xf>
    <xf numFmtId="0" fontId="9" fillId="9" borderId="0" xfId="2" applyFill="1" applyBorder="1" applyAlignment="1">
      <alignment vertical="center"/>
    </xf>
    <xf numFmtId="0" fontId="6" fillId="9" borderId="0" xfId="5" applyFill="1" applyAlignment="1">
      <alignment horizontal="left" vertical="center"/>
    </xf>
    <xf numFmtId="0" fontId="19" fillId="9" borderId="0" xfId="15" applyFont="1" applyFill="1"/>
    <xf numFmtId="0" fontId="19" fillId="9" borderId="0" xfId="0" applyFont="1" applyFill="1">
      <alignment vertical="top"/>
    </xf>
    <xf numFmtId="0" fontId="30" fillId="0" borderId="3" xfId="2" applyFont="1" applyFill="1">
      <alignment horizontal="left" vertical="center" indent="1"/>
    </xf>
    <xf numFmtId="0" fontId="31" fillId="2" borderId="0" xfId="5" applyFont="1" applyFill="1" applyBorder="1" applyAlignment="1">
      <alignment horizontal="left" vertical="center"/>
    </xf>
    <xf numFmtId="0" fontId="32" fillId="2" borderId="0" xfId="2" applyFont="1" applyFill="1" applyBorder="1" applyAlignment="1">
      <alignment vertical="center"/>
    </xf>
    <xf numFmtId="0" fontId="31" fillId="0" borderId="0" xfId="5" applyFont="1" applyFill="1" applyBorder="1" applyAlignment="1">
      <alignment horizontal="right" vertical="center"/>
    </xf>
    <xf numFmtId="168" fontId="33" fillId="0" borderId="0" xfId="12" applyFont="1">
      <alignment horizontal="left" indent="1"/>
    </xf>
    <xf numFmtId="0" fontId="33" fillId="0" borderId="0" xfId="0" applyFont="1">
      <alignment vertical="top"/>
    </xf>
    <xf numFmtId="168" fontId="33" fillId="6" borderId="0" xfId="13" applyNumberFormat="1" applyFont="1" applyAlignment="1">
      <alignment horizontal="left" indent="1"/>
    </xf>
    <xf numFmtId="0" fontId="33" fillId="6" borderId="0" xfId="13" applyFont="1" applyAlignment="1">
      <alignment vertical="top"/>
    </xf>
    <xf numFmtId="0" fontId="34" fillId="0" borderId="3" xfId="2" applyFont="1" applyFill="1">
      <alignment horizontal="left" vertical="center" indent="1"/>
    </xf>
    <xf numFmtId="0" fontId="35" fillId="2" borderId="0" xfId="5" applyFont="1" applyFill="1" applyBorder="1" applyAlignment="1">
      <alignment horizontal="left" vertical="center"/>
    </xf>
    <xf numFmtId="0" fontId="36" fillId="2" borderId="0" xfId="5" applyFont="1" applyFill="1" applyBorder="1" applyAlignment="1">
      <alignment horizontal="left" vertical="center"/>
    </xf>
    <xf numFmtId="0" fontId="37" fillId="2" borderId="0" xfId="5" applyFont="1" applyFill="1" applyBorder="1" applyAlignment="1">
      <alignment horizontal="left" vertical="center"/>
    </xf>
    <xf numFmtId="0" fontId="1" fillId="0" borderId="0" xfId="0" applyFont="1">
      <alignment vertical="top"/>
    </xf>
    <xf numFmtId="0" fontId="38" fillId="6" borderId="0" xfId="13" applyFont="1" applyAlignment="1">
      <alignment vertical="top"/>
    </xf>
    <xf numFmtId="0" fontId="39" fillId="6" borderId="0" xfId="13" applyFont="1" applyAlignment="1">
      <alignment vertical="top" wrapText="1"/>
    </xf>
    <xf numFmtId="168" fontId="38" fillId="0" borderId="0" xfId="12" applyFont="1">
      <alignment horizontal="left" indent="1"/>
    </xf>
    <xf numFmtId="0" fontId="38" fillId="0" borderId="0" xfId="0" applyFont="1">
      <alignment vertical="top"/>
    </xf>
    <xf numFmtId="0" fontId="40" fillId="2" borderId="0" xfId="5" applyFont="1" applyFill="1" applyBorder="1" applyAlignment="1">
      <alignment horizontal="left" vertical="center"/>
    </xf>
    <xf numFmtId="0" fontId="30" fillId="0" borderId="0" xfId="0" applyFont="1">
      <alignment vertical="top"/>
    </xf>
    <xf numFmtId="0" fontId="0" fillId="6" borderId="0" xfId="13" applyFont="1" applyAlignment="1">
      <alignment vertical="top"/>
    </xf>
    <xf numFmtId="0" fontId="33" fillId="0" borderId="0" xfId="0" applyFont="1" applyFill="1">
      <alignment vertical="top"/>
    </xf>
    <xf numFmtId="0" fontId="25" fillId="0" borderId="0" xfId="0" applyFont="1" applyAlignment="1">
      <alignment horizontal="center" vertical="center"/>
    </xf>
    <xf numFmtId="0" fontId="26" fillId="0" borderId="0" xfId="0" applyFont="1" applyAlignment="1" applyProtection="1">
      <alignment horizontal="center" vertical="center"/>
      <protection locked="0"/>
    </xf>
    <xf numFmtId="0" fontId="16" fillId="7" borderId="10" xfId="0" applyFont="1" applyFill="1" applyBorder="1" applyAlignment="1">
      <alignment horizontal="center" vertical="center"/>
    </xf>
    <xf numFmtId="0" fontId="28" fillId="7" borderId="10" xfId="0" applyFont="1" applyFill="1" applyBorder="1" applyAlignment="1">
      <alignment horizontal="center" vertical="center" wrapText="1"/>
    </xf>
    <xf numFmtId="0" fontId="12" fillId="6" borderId="0" xfId="11">
      <alignment horizontal="left" vertical="top" wrapText="1" indent="1"/>
    </xf>
    <xf numFmtId="0" fontId="0" fillId="6" borderId="0" xfId="13" applyFont="1" applyAlignment="1">
      <alignment vertical="top"/>
    </xf>
    <xf numFmtId="0" fontId="0" fillId="10" borderId="11" xfId="0" applyFill="1" applyBorder="1" applyAlignment="1">
      <alignment horizontal="center" vertical="top"/>
    </xf>
    <xf numFmtId="17" fontId="29" fillId="9" borderId="0" xfId="5" applyNumberFormat="1" applyFont="1" applyFill="1" applyBorder="1" applyAlignment="1">
      <alignment horizontal="center" vertical="center"/>
    </xf>
    <xf numFmtId="0" fontId="17" fillId="0" borderId="0" xfId="0" applyFont="1" applyAlignment="1">
      <alignment horizontal="center" vertical="center"/>
    </xf>
    <xf numFmtId="0" fontId="16" fillId="7" borderId="4" xfId="0" applyFont="1" applyFill="1" applyBorder="1" applyAlignment="1">
      <alignment horizontal="center" vertical="center"/>
    </xf>
    <xf numFmtId="0" fontId="16" fillId="7" borderId="5" xfId="0" applyFont="1" applyFill="1" applyBorder="1" applyAlignment="1">
      <alignment horizontal="center" vertical="center"/>
    </xf>
    <xf numFmtId="0" fontId="16" fillId="7" borderId="7" xfId="0" applyFont="1" applyFill="1" applyBorder="1" applyAlignment="1">
      <alignment horizontal="center" vertical="center"/>
    </xf>
    <xf numFmtId="0" fontId="16" fillId="7" borderId="8" xfId="0" applyFont="1" applyFill="1" applyBorder="1" applyAlignment="1">
      <alignment horizontal="center" vertical="center"/>
    </xf>
    <xf numFmtId="0" fontId="16" fillId="7" borderId="6"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14" fillId="0" borderId="0" xfId="0" applyFont="1" applyAlignment="1">
      <alignment horizontal="center" vertical="center"/>
    </xf>
    <xf numFmtId="0" fontId="16" fillId="7" borderId="4" xfId="0" applyFont="1" applyFill="1" applyBorder="1" applyAlignment="1">
      <alignment horizontal="center" vertical="center" wrapText="1"/>
    </xf>
    <xf numFmtId="0" fontId="16" fillId="7" borderId="5"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6" fillId="7" borderId="8" xfId="0" applyFont="1" applyFill="1" applyBorder="1" applyAlignment="1">
      <alignment horizontal="center" vertical="center" wrapText="1"/>
    </xf>
  </cellXfs>
  <cellStyles count="17">
    <cellStyle name="40% - Énfasis1" xfId="1" builtinId="31" customBuiltin="1"/>
    <cellStyle name="Con bandas" xfId="13"/>
    <cellStyle name="Día" xfId="12"/>
    <cellStyle name="Encabezado 1" xfId="2" builtinId="16" customBuiltin="1"/>
    <cellStyle name="Encabezado 4" xfId="11" builtinId="19" customBuiltin="1"/>
    <cellStyle name="Énfasis1" xfId="3" builtinId="29" customBuiltin="1"/>
    <cellStyle name="Énfasis5" xfId="4" builtinId="45" customBuiltin="1"/>
    <cellStyle name="Entrada de configuración" xfId="14"/>
    <cellStyle name="Millares" xfId="6" builtinId="3" customBuiltin="1"/>
    <cellStyle name="Millares [0]" xfId="7" builtinId="6" customBuiltin="1"/>
    <cellStyle name="Moneda" xfId="8" builtinId="4" customBuiltin="1"/>
    <cellStyle name="Moneda [0]" xfId="9" builtinId="7" customBuiltin="1"/>
    <cellStyle name="Normal" xfId="0" builtinId="0" customBuiltin="1"/>
    <cellStyle name="Porcentaje" xfId="10" builtinId="5" customBuiltin="1"/>
    <cellStyle name="Título" xfId="5" builtinId="15" customBuiltin="1"/>
    <cellStyle name="Título 2" xfId="15" builtinId="17" customBuiltin="1"/>
    <cellStyle name="Título 3" xfId="16" builtinId="18" customBuiltin="1"/>
  </cellStyles>
  <dxfs count="24">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990600</xdr:colOff>
      <xdr:row>0</xdr:row>
      <xdr:rowOff>114301</xdr:rowOff>
    </xdr:from>
    <xdr:to>
      <xdr:col>6</xdr:col>
      <xdr:colOff>152400</xdr:colOff>
      <xdr:row>4</xdr:row>
      <xdr:rowOff>38101</xdr:rowOff>
    </xdr:to>
    <xdr:pic>
      <xdr:nvPicPr>
        <xdr:cNvPr id="4" name="Imagen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114301"/>
          <a:ext cx="45339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342900</xdr:colOff>
      <xdr:row>5</xdr:row>
      <xdr:rowOff>0</xdr:rowOff>
    </xdr:from>
    <xdr:to>
      <xdr:col>7</xdr:col>
      <xdr:colOff>295275</xdr:colOff>
      <xdr:row>5</xdr:row>
      <xdr:rowOff>47625</xdr:rowOff>
    </xdr:to>
    <xdr:pic>
      <xdr:nvPicPr>
        <xdr:cNvPr id="5" name="Imagen 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3575" y="952500"/>
          <a:ext cx="66675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1266825</xdr:colOff>
      <xdr:row>1</xdr:row>
      <xdr:rowOff>9525</xdr:rowOff>
    </xdr:from>
    <xdr:to>
      <xdr:col>6</xdr:col>
      <xdr:colOff>444953</xdr:colOff>
      <xdr:row>4</xdr:row>
      <xdr:rowOff>123825</xdr:rowOff>
    </xdr:to>
    <xdr:pic>
      <xdr:nvPicPr>
        <xdr:cNvPr id="12" name="Imagen 1">
          <a:extLst>
            <a:ext uri="{FF2B5EF4-FFF2-40B4-BE49-F238E27FC236}">
              <a16:creationId xmlns:a16="http://schemas.microsoft.com/office/drawing/2014/main" id="{6D8AAE92-F051-4CA3-A5D0-8A4B38391B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0" y="200025"/>
          <a:ext cx="4550228"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1095375</xdr:colOff>
      <xdr:row>0</xdr:row>
      <xdr:rowOff>200025</xdr:rowOff>
    </xdr:from>
    <xdr:to>
      <xdr:col>6</xdr:col>
      <xdr:colOff>273503</xdr:colOff>
      <xdr:row>3</xdr:row>
      <xdr:rowOff>228600</xdr:rowOff>
    </xdr:to>
    <xdr:pic>
      <xdr:nvPicPr>
        <xdr:cNvPr id="7" name="Imagen 1">
          <a:extLst>
            <a:ext uri="{FF2B5EF4-FFF2-40B4-BE49-F238E27FC236}">
              <a16:creationId xmlns:a16="http://schemas.microsoft.com/office/drawing/2014/main" id="{77904619-B2A5-41C1-A3D3-9920F05A2F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6050" y="200025"/>
          <a:ext cx="4550228"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1209675</xdr:colOff>
      <xdr:row>0</xdr:row>
      <xdr:rowOff>123825</xdr:rowOff>
    </xdr:from>
    <xdr:to>
      <xdr:col>6</xdr:col>
      <xdr:colOff>387803</xdr:colOff>
      <xdr:row>4</xdr:row>
      <xdr:rowOff>47625</xdr:rowOff>
    </xdr:to>
    <xdr:pic>
      <xdr:nvPicPr>
        <xdr:cNvPr id="6" name="Imagen 1">
          <a:extLst>
            <a:ext uri="{FF2B5EF4-FFF2-40B4-BE49-F238E27FC236}">
              <a16:creationId xmlns:a16="http://schemas.microsoft.com/office/drawing/2014/main" id="{8B008F77-4D2A-47B1-8B55-71888F8F63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0350" y="123825"/>
          <a:ext cx="4550228"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1076325</xdr:colOff>
      <xdr:row>0</xdr:row>
      <xdr:rowOff>104775</xdr:rowOff>
    </xdr:from>
    <xdr:to>
      <xdr:col>6</xdr:col>
      <xdr:colOff>254453</xdr:colOff>
      <xdr:row>4</xdr:row>
      <xdr:rowOff>28575</xdr:rowOff>
    </xdr:to>
    <xdr:pic>
      <xdr:nvPicPr>
        <xdr:cNvPr id="6" name="Imagen 1">
          <a:extLst>
            <a:ext uri="{FF2B5EF4-FFF2-40B4-BE49-F238E27FC236}">
              <a16:creationId xmlns:a16="http://schemas.microsoft.com/office/drawing/2014/main" id="{15C7FFCF-E562-464E-8778-8863472366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104775"/>
          <a:ext cx="4550228"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133350</xdr:colOff>
      <xdr:row>0</xdr:row>
      <xdr:rowOff>47625</xdr:rowOff>
    </xdr:from>
    <xdr:to>
      <xdr:col>6</xdr:col>
      <xdr:colOff>654503</xdr:colOff>
      <xdr:row>3</xdr:row>
      <xdr:rowOff>161925</xdr:rowOff>
    </xdr:to>
    <xdr:pic>
      <xdr:nvPicPr>
        <xdr:cNvPr id="6" name="Imagen 1">
          <a:extLst>
            <a:ext uri="{FF2B5EF4-FFF2-40B4-BE49-F238E27FC236}">
              <a16:creationId xmlns:a16="http://schemas.microsoft.com/office/drawing/2014/main" id="{94E4F32C-B9FF-44F8-9405-5D314AAAA9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67050" y="47625"/>
          <a:ext cx="4550228"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1247775</xdr:colOff>
      <xdr:row>0</xdr:row>
      <xdr:rowOff>104775</xdr:rowOff>
    </xdr:from>
    <xdr:to>
      <xdr:col>6</xdr:col>
      <xdr:colOff>425903</xdr:colOff>
      <xdr:row>4</xdr:row>
      <xdr:rowOff>28575</xdr:rowOff>
    </xdr:to>
    <xdr:pic>
      <xdr:nvPicPr>
        <xdr:cNvPr id="6" name="Imagen 1">
          <a:extLst>
            <a:ext uri="{FF2B5EF4-FFF2-40B4-BE49-F238E27FC236}">
              <a16:creationId xmlns:a16="http://schemas.microsoft.com/office/drawing/2014/main" id="{8FBD192C-D946-4569-847B-8384DC77C9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04775"/>
          <a:ext cx="4550228"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1228725</xdr:colOff>
      <xdr:row>0</xdr:row>
      <xdr:rowOff>76200</xdr:rowOff>
    </xdr:from>
    <xdr:to>
      <xdr:col>5</xdr:col>
      <xdr:colOff>1638753</xdr:colOff>
      <xdr:row>4</xdr:row>
      <xdr:rowOff>0</xdr:rowOff>
    </xdr:to>
    <xdr:pic>
      <xdr:nvPicPr>
        <xdr:cNvPr id="6" name="Imagen 1">
          <a:extLst>
            <a:ext uri="{FF2B5EF4-FFF2-40B4-BE49-F238E27FC236}">
              <a16:creationId xmlns:a16="http://schemas.microsoft.com/office/drawing/2014/main" id="{F334F233-EFD7-4BE2-BABD-A7A72E437C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9400" y="76200"/>
          <a:ext cx="4550228"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1219200</xdr:colOff>
      <xdr:row>0</xdr:row>
      <xdr:rowOff>161925</xdr:rowOff>
    </xdr:from>
    <xdr:to>
      <xdr:col>6</xdr:col>
      <xdr:colOff>397328</xdr:colOff>
      <xdr:row>4</xdr:row>
      <xdr:rowOff>85725</xdr:rowOff>
    </xdr:to>
    <xdr:pic>
      <xdr:nvPicPr>
        <xdr:cNvPr id="6" name="Imagen 1">
          <a:extLst>
            <a:ext uri="{FF2B5EF4-FFF2-40B4-BE49-F238E27FC236}">
              <a16:creationId xmlns:a16="http://schemas.microsoft.com/office/drawing/2014/main" id="{77AC893C-E145-4321-AFCB-FC3AAC903F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9875" y="161925"/>
          <a:ext cx="4550228"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1251857</xdr:colOff>
      <xdr:row>0</xdr:row>
      <xdr:rowOff>136071</xdr:rowOff>
    </xdr:from>
    <xdr:to>
      <xdr:col>6</xdr:col>
      <xdr:colOff>413657</xdr:colOff>
      <xdr:row>4</xdr:row>
      <xdr:rowOff>59871</xdr:rowOff>
    </xdr:to>
    <xdr:pic>
      <xdr:nvPicPr>
        <xdr:cNvPr id="6" name="Imagen 1">
          <a:extLst>
            <a:ext uri="{FF2B5EF4-FFF2-40B4-BE49-F238E27FC236}">
              <a16:creationId xmlns:a16="http://schemas.microsoft.com/office/drawing/2014/main" id="{A4716886-50E1-4A07-8E91-3D7FC94DEA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3893" y="136071"/>
          <a:ext cx="4550228"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1178718</xdr:colOff>
      <xdr:row>0</xdr:row>
      <xdr:rowOff>154781</xdr:rowOff>
    </xdr:from>
    <xdr:to>
      <xdr:col>6</xdr:col>
      <xdr:colOff>340518</xdr:colOff>
      <xdr:row>4</xdr:row>
      <xdr:rowOff>78581</xdr:rowOff>
    </xdr:to>
    <xdr:pic>
      <xdr:nvPicPr>
        <xdr:cNvPr id="6" name="Imagen 1">
          <a:extLst>
            <a:ext uri="{FF2B5EF4-FFF2-40B4-BE49-F238E27FC236}">
              <a16:creationId xmlns:a16="http://schemas.microsoft.com/office/drawing/2014/main" id="{36C31BBC-7728-4A5F-B013-ED05C67204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4156" y="154781"/>
          <a:ext cx="4543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1247775</xdr:colOff>
      <xdr:row>0</xdr:row>
      <xdr:rowOff>66675</xdr:rowOff>
    </xdr:from>
    <xdr:to>
      <xdr:col>6</xdr:col>
      <xdr:colOff>419100</xdr:colOff>
      <xdr:row>3</xdr:row>
      <xdr:rowOff>180975</xdr:rowOff>
    </xdr:to>
    <xdr:pic>
      <xdr:nvPicPr>
        <xdr:cNvPr id="10" name="Imagen 1">
          <a:extLst>
            <a:ext uri="{FF2B5EF4-FFF2-40B4-BE49-F238E27FC236}">
              <a16:creationId xmlns:a16="http://schemas.microsoft.com/office/drawing/2014/main" id="{FD9053B3-C074-4159-8B09-F736A1890D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66675"/>
          <a:ext cx="4543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Global Calendar">
      <a:dk1>
        <a:sysClr val="windowText" lastClr="000000"/>
      </a:dk1>
      <a:lt1>
        <a:sysClr val="window" lastClr="FFFFFF"/>
      </a:lt1>
      <a:dk2>
        <a:srgbClr val="404040"/>
      </a:dk2>
      <a:lt2>
        <a:srgbClr val="F6F6F1"/>
      </a:lt2>
      <a:accent1>
        <a:srgbClr val="669933"/>
      </a:accent1>
      <a:accent2>
        <a:srgbClr val="E69216"/>
      </a:accent2>
      <a:accent3>
        <a:srgbClr val="609FC2"/>
      </a:accent3>
      <a:accent4>
        <a:srgbClr val="E6B819"/>
      </a:accent4>
      <a:accent5>
        <a:srgbClr val="DA695B"/>
      </a:accent5>
      <a:accent6>
        <a:srgbClr val="956895"/>
      </a:accent6>
      <a:hlink>
        <a:srgbClr val="609FC2"/>
      </a:hlink>
      <a:folHlink>
        <a:srgbClr val="956895"/>
      </a:folHlink>
    </a:clrScheme>
    <a:fontScheme name="Calendar">
      <a:majorFont>
        <a:latin typeface="Sylfaen"/>
        <a:ea typeface=""/>
        <a:cs typeface=""/>
      </a:majorFont>
      <a:minorFont>
        <a:latin typeface="Sylfaen"/>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pageSetUpPr autoPageBreaks="0" fitToPage="1"/>
  </sheetPr>
  <dimension ref="A1:K27"/>
  <sheetViews>
    <sheetView showGridLines="0" topLeftCell="A10" zoomScale="70" zoomScaleNormal="70" workbookViewId="0">
      <selection activeCell="G19" sqref="G19"/>
    </sheetView>
  </sheetViews>
  <sheetFormatPr baseColWidth="10" defaultColWidth="8.7265625" defaultRowHeight="14.5" x14ac:dyDescent="0.35"/>
  <cols>
    <col min="1" max="1" width="2.6328125" customWidth="1"/>
    <col min="2" max="2" width="18.26953125" customWidth="1"/>
    <col min="3" max="8" width="17.6328125" customWidth="1"/>
    <col min="9" max="9" width="2.6328125" customWidth="1"/>
    <col min="10" max="10" width="21.6328125" customWidth="1"/>
    <col min="11" max="11" width="13.6328125" customWidth="1"/>
  </cols>
  <sheetData>
    <row r="1" spans="1:11" ht="15" customHeight="1" x14ac:dyDescent="0.35">
      <c r="A1" s="62"/>
      <c r="B1" s="62"/>
      <c r="C1" s="62"/>
      <c r="D1" s="62"/>
      <c r="E1" s="62"/>
      <c r="F1" s="62"/>
      <c r="G1" s="62"/>
      <c r="H1" s="62"/>
      <c r="I1" s="62"/>
      <c r="J1" s="62"/>
    </row>
    <row r="2" spans="1:11" ht="15" customHeight="1" x14ac:dyDescent="0.35">
      <c r="A2" s="62"/>
      <c r="B2" s="62"/>
      <c r="C2" s="62"/>
      <c r="D2" s="62"/>
      <c r="E2" s="62"/>
      <c r="F2" s="62"/>
      <c r="G2" s="62"/>
      <c r="H2" s="62"/>
      <c r="I2" s="62"/>
      <c r="J2" s="62"/>
    </row>
    <row r="3" spans="1:11" ht="15" customHeight="1" x14ac:dyDescent="0.35">
      <c r="A3" s="62"/>
      <c r="B3" s="62"/>
      <c r="C3" s="62"/>
      <c r="D3" s="62"/>
      <c r="E3" s="62"/>
      <c r="F3" s="62"/>
      <c r="G3" s="62"/>
      <c r="H3" s="62"/>
      <c r="I3" s="62"/>
      <c r="J3" s="62"/>
    </row>
    <row r="4" spans="1:11" ht="15" customHeight="1" x14ac:dyDescent="0.35">
      <c r="A4" s="62"/>
      <c r="B4" s="62"/>
      <c r="C4" s="62"/>
      <c r="D4" s="62"/>
      <c r="E4" s="62"/>
      <c r="F4" s="62"/>
      <c r="G4" s="62"/>
      <c r="H4" s="62"/>
      <c r="I4" s="62"/>
      <c r="J4" s="62"/>
    </row>
    <row r="5" spans="1:11" ht="15" customHeight="1" x14ac:dyDescent="0.35">
      <c r="A5" s="62"/>
      <c r="B5" s="62"/>
      <c r="C5" s="62"/>
      <c r="D5" s="62"/>
      <c r="E5" s="62"/>
      <c r="F5" s="62"/>
      <c r="G5" s="62"/>
      <c r="H5" s="62"/>
      <c r="I5" s="62"/>
      <c r="J5" s="62"/>
    </row>
    <row r="6" spans="1:11" ht="15" customHeight="1" x14ac:dyDescent="0.35">
      <c r="A6" s="26"/>
      <c r="B6" s="26"/>
      <c r="C6" s="26"/>
      <c r="D6" s="26"/>
      <c r="E6" s="26"/>
      <c r="F6" s="26"/>
      <c r="G6" s="26"/>
      <c r="H6" s="26"/>
      <c r="I6" s="26"/>
      <c r="J6" s="26"/>
    </row>
    <row r="7" spans="1:11" ht="15" customHeight="1" x14ac:dyDescent="0.35">
      <c r="A7" s="63" t="s">
        <v>13</v>
      </c>
      <c r="B7" s="63"/>
      <c r="C7" s="63"/>
      <c r="D7" s="63"/>
      <c r="E7" s="63"/>
      <c r="F7" s="63"/>
      <c r="G7" s="63"/>
      <c r="H7" s="63"/>
      <c r="I7" s="63"/>
      <c r="J7" s="63"/>
    </row>
    <row r="8" spans="1:11" ht="15" customHeight="1" x14ac:dyDescent="0.2">
      <c r="A8" s="12"/>
      <c r="B8" s="12"/>
      <c r="C8" s="12"/>
      <c r="D8" s="12"/>
      <c r="E8" s="12"/>
      <c r="F8" s="12"/>
      <c r="G8" s="12"/>
      <c r="H8" s="12"/>
      <c r="I8" s="12"/>
      <c r="J8" s="12"/>
    </row>
    <row r="9" spans="1:11" ht="33" customHeight="1" x14ac:dyDescent="0.2">
      <c r="A9" s="12"/>
      <c r="B9" s="19"/>
      <c r="C9" s="12"/>
      <c r="D9" s="12"/>
      <c r="E9" s="12"/>
      <c r="F9" s="64" t="s">
        <v>5</v>
      </c>
      <c r="G9" s="64"/>
      <c r="H9" s="65" t="s">
        <v>8</v>
      </c>
    </row>
    <row r="10" spans="1:11" x14ac:dyDescent="0.2">
      <c r="A10" s="12"/>
      <c r="B10" s="12"/>
      <c r="C10" s="12"/>
      <c r="D10" s="12"/>
      <c r="E10" s="12"/>
      <c r="F10" s="64"/>
      <c r="G10" s="64"/>
      <c r="H10" s="65"/>
    </row>
    <row r="11" spans="1:11" s="1" customFormat="1" ht="9.75" customHeight="1" x14ac:dyDescent="0.35">
      <c r="A11" s="27"/>
      <c r="B11" s="28"/>
      <c r="C11" s="29"/>
      <c r="D11" s="30"/>
      <c r="E11" s="31"/>
      <c r="F11" s="31"/>
      <c r="G11" s="31"/>
      <c r="H11" s="32"/>
      <c r="J11" s="14" t="s">
        <v>1</v>
      </c>
      <c r="K11" s="15"/>
    </row>
    <row r="12" spans="1:11" s="33" customFormat="1" ht="3" customHeight="1" x14ac:dyDescent="0.35">
      <c r="A12" s="68"/>
      <c r="B12" s="68"/>
      <c r="C12" s="68"/>
      <c r="D12" s="68"/>
      <c r="E12" s="68"/>
      <c r="F12" s="68"/>
      <c r="G12" s="68"/>
      <c r="H12" s="68"/>
      <c r="J12" s="39"/>
      <c r="K12" s="40"/>
    </row>
    <row r="13" spans="1:11" s="33" customFormat="1" ht="25.5" customHeight="1" x14ac:dyDescent="0.35">
      <c r="B13" s="69" t="s">
        <v>10</v>
      </c>
      <c r="C13" s="69"/>
      <c r="D13" s="69"/>
      <c r="E13" s="69"/>
      <c r="F13" s="69"/>
      <c r="G13" s="69"/>
      <c r="H13" s="69"/>
      <c r="J13" s="39"/>
      <c r="K13" s="40"/>
    </row>
    <row r="14" spans="1:11" s="33" customFormat="1" ht="9.75" customHeight="1" x14ac:dyDescent="0.35">
      <c r="B14" s="34"/>
      <c r="C14" s="35"/>
      <c r="D14" s="36"/>
      <c r="E14" s="37"/>
      <c r="F14" s="37"/>
      <c r="G14" s="37"/>
      <c r="H14" s="38"/>
      <c r="J14" s="39"/>
      <c r="K14" s="40"/>
    </row>
    <row r="15" spans="1:11" s="2" customFormat="1" ht="21.75" customHeight="1" thickBot="1" x14ac:dyDescent="0.45">
      <c r="A15"/>
      <c r="B15" s="41" t="str">
        <f>WeekStart</f>
        <v>DOMINGO</v>
      </c>
      <c r="C15" s="41" t="str">
        <f t="shared" ref="C15:H15" ca="1" si="0">UPPER(TEXT(C16,"dddd"))</f>
        <v>LUNES</v>
      </c>
      <c r="D15" s="41" t="str">
        <f ca="1">UPPER(TEXT(D16,"dddd"))</f>
        <v>MARTES</v>
      </c>
      <c r="E15" s="41" t="str">
        <f t="shared" ca="1" si="0"/>
        <v>MIÉRCOLES</v>
      </c>
      <c r="F15" s="41" t="str">
        <f t="shared" ca="1" si="0"/>
        <v>JUEVES</v>
      </c>
      <c r="G15" s="41" t="str">
        <f t="shared" ca="1" si="0"/>
        <v>VIERNES</v>
      </c>
      <c r="H15" s="41" t="str">
        <f t="shared" ca="1" si="0"/>
        <v>SÁBADO</v>
      </c>
      <c r="J15" s="16" t="s">
        <v>2</v>
      </c>
      <c r="K15" s="17">
        <f ca="1">YEAR(TODAY())</f>
        <v>2024</v>
      </c>
    </row>
    <row r="16" spans="1:11" s="5" customFormat="1" ht="19.5" customHeight="1" x14ac:dyDescent="0.4">
      <c r="A16"/>
      <c r="B16" s="7">
        <f t="array" aca="1" ref="B16:H16" ca="1">DaysAndWeeks+DATE(CalendarYear,1,1)-WEEKDAY(DATE(CalendarYear,1,1),(WeekStart="Lunes")+1)+1</f>
        <v>45291</v>
      </c>
      <c r="C16" s="7">
        <f ca="1"/>
        <v>45292</v>
      </c>
      <c r="D16" s="7">
        <f ca="1"/>
        <v>45293</v>
      </c>
      <c r="E16" s="7">
        <f ca="1"/>
        <v>45294</v>
      </c>
      <c r="F16" s="7">
        <f ca="1"/>
        <v>45295</v>
      </c>
      <c r="G16" s="7">
        <f ca="1"/>
        <v>45296</v>
      </c>
      <c r="H16" s="7">
        <f ca="1"/>
        <v>45297</v>
      </c>
      <c r="J16" s="16" t="s">
        <v>3</v>
      </c>
      <c r="K16" s="17" t="s">
        <v>4</v>
      </c>
    </row>
    <row r="17" spans="1:11" ht="58" customHeight="1" x14ac:dyDescent="0.35">
      <c r="J17" s="18"/>
      <c r="K17" s="15" t="s">
        <v>6</v>
      </c>
    </row>
    <row r="18" spans="1:11" s="5" customFormat="1" ht="19.5" customHeight="1" x14ac:dyDescent="0.35">
      <c r="A18"/>
      <c r="B18" s="8">
        <f t="array" aca="1" ref="B18:H18" ca="1">DaysAndWeeks+DATE(CalendarYear,1,1)-WEEKDAY(DATE(CalendarYear,1,1),(WeekStart="Lunes")+1)+8</f>
        <v>45298</v>
      </c>
      <c r="C18" s="8">
        <f ca="1"/>
        <v>45299</v>
      </c>
      <c r="D18" s="8">
        <f ca="1"/>
        <v>45300</v>
      </c>
      <c r="E18" s="8">
        <f ca="1"/>
        <v>45301</v>
      </c>
      <c r="F18" s="8">
        <f ca="1"/>
        <v>45302</v>
      </c>
      <c r="G18" s="8">
        <f ca="1"/>
        <v>45303</v>
      </c>
      <c r="H18" s="8">
        <f ca="1"/>
        <v>45304</v>
      </c>
    </row>
    <row r="19" spans="1:11" ht="58" customHeight="1" x14ac:dyDescent="0.35">
      <c r="B19" s="11"/>
      <c r="C19" s="11"/>
      <c r="D19" s="11"/>
      <c r="E19" s="11"/>
      <c r="F19" s="11"/>
      <c r="G19" s="11" t="s">
        <v>24</v>
      </c>
      <c r="H19" s="11"/>
      <c r="J19" s="6"/>
    </row>
    <row r="20" spans="1:11" s="5" customFormat="1" ht="19.5" customHeight="1" x14ac:dyDescent="0.35">
      <c r="A20"/>
      <c r="B20" s="7">
        <f t="array" aca="1" ref="B20:H20" ca="1">DaysAndWeeks+DATE(CalendarYear,1,1)-WEEKDAY(DATE(CalendarYear,1,1),(WeekStart="Lunes")+1)+15</f>
        <v>45305</v>
      </c>
      <c r="C20" s="7">
        <f ca="1"/>
        <v>45306</v>
      </c>
      <c r="D20" s="7">
        <f ca="1"/>
        <v>45307</v>
      </c>
      <c r="E20" s="7">
        <f ca="1"/>
        <v>45308</v>
      </c>
      <c r="F20" s="7">
        <f ca="1"/>
        <v>45309</v>
      </c>
      <c r="G20" s="7">
        <f ca="1"/>
        <v>45310</v>
      </c>
      <c r="H20" s="7">
        <f ca="1"/>
        <v>45311</v>
      </c>
      <c r="J20" s="6"/>
    </row>
    <row r="21" spans="1:11" ht="58" customHeight="1" x14ac:dyDescent="0.35">
      <c r="E21" t="s">
        <v>25</v>
      </c>
    </row>
    <row r="22" spans="1:11" s="5" customFormat="1" ht="19.5" customHeight="1" x14ac:dyDescent="0.35">
      <c r="A22"/>
      <c r="B22" s="8">
        <f t="array" aca="1" ref="B22:H22" ca="1">DaysAndWeeks+DATE(CalendarYear,1,1)-WEEKDAY(DATE(CalendarYear,1,1),(WeekStart="Lunes")+1)+22</f>
        <v>45312</v>
      </c>
      <c r="C22" s="8">
        <f ca="1"/>
        <v>45313</v>
      </c>
      <c r="D22" s="8">
        <f ca="1"/>
        <v>45314</v>
      </c>
      <c r="E22" s="8">
        <f ca="1"/>
        <v>45315</v>
      </c>
      <c r="F22" s="8">
        <f ca="1"/>
        <v>45316</v>
      </c>
      <c r="G22" s="8">
        <f ca="1"/>
        <v>45317</v>
      </c>
      <c r="H22" s="8">
        <f ca="1"/>
        <v>45318</v>
      </c>
    </row>
    <row r="23" spans="1:11" ht="58" customHeight="1" x14ac:dyDescent="0.35">
      <c r="B23" s="11"/>
      <c r="C23" s="54"/>
      <c r="D23" s="54"/>
      <c r="E23" s="55"/>
      <c r="F23" s="54"/>
      <c r="G23" s="54"/>
      <c r="H23" s="11"/>
    </row>
    <row r="24" spans="1:11" s="5" customFormat="1" ht="19.5" customHeight="1" x14ac:dyDescent="0.35">
      <c r="A24"/>
      <c r="B24" s="7">
        <f t="array" aca="1" ref="B24:H24" ca="1">DaysAndWeeks+DATE(CalendarYear,1,1)-WEEKDAY(DATE(CalendarYear,1,1),(WeekStart="Lunes")+1)+29</f>
        <v>45319</v>
      </c>
      <c r="C24" s="56">
        <f ca="1"/>
        <v>45320</v>
      </c>
      <c r="D24" s="56">
        <f ca="1"/>
        <v>45321</v>
      </c>
      <c r="E24" s="56">
        <f ca="1"/>
        <v>45322</v>
      </c>
      <c r="F24" s="56">
        <f ca="1"/>
        <v>45323</v>
      </c>
      <c r="G24" s="56">
        <f ca="1"/>
        <v>45324</v>
      </c>
      <c r="H24" s="7">
        <f ca="1"/>
        <v>45325</v>
      </c>
    </row>
    <row r="25" spans="1:11" ht="58" customHeight="1" x14ac:dyDescent="0.35">
      <c r="C25" s="57"/>
      <c r="D25" s="57"/>
      <c r="E25" s="57"/>
      <c r="F25" s="57"/>
      <c r="G25" s="57"/>
    </row>
    <row r="26" spans="1:11" s="5" customFormat="1" ht="19.5" customHeight="1" x14ac:dyDescent="0.35">
      <c r="A26"/>
      <c r="B26" s="8">
        <f t="array" aca="1" ref="B26:C26" ca="1">DaysAndWeeks+DATE(CalendarYear,1,1)-WEEKDAY(DATE(CalendarYear,1,1),(WeekStart="Lunes")+1)+36</f>
        <v>45326</v>
      </c>
      <c r="C26" s="8">
        <f ca="1"/>
        <v>45327</v>
      </c>
      <c r="D26" s="66" t="s">
        <v>0</v>
      </c>
      <c r="E26" s="67"/>
      <c r="F26" s="67"/>
      <c r="G26" s="67"/>
      <c r="H26" s="67"/>
    </row>
    <row r="27" spans="1:11" ht="58" customHeight="1" x14ac:dyDescent="0.35">
      <c r="B27" s="11"/>
      <c r="C27" s="11"/>
      <c r="D27" s="66"/>
      <c r="E27" s="67"/>
      <c r="F27" s="67"/>
      <c r="G27" s="67"/>
      <c r="H27" s="67"/>
    </row>
  </sheetData>
  <mergeCells count="8">
    <mergeCell ref="A1:J5"/>
    <mergeCell ref="A7:J7"/>
    <mergeCell ref="F9:G10"/>
    <mergeCell ref="H9:H10"/>
    <mergeCell ref="D26:D27"/>
    <mergeCell ref="E26:H27"/>
    <mergeCell ref="A12:H12"/>
    <mergeCell ref="B13:H13"/>
  </mergeCells>
  <phoneticPr fontId="2" type="noConversion"/>
  <conditionalFormatting sqref="B16:G16">
    <cfRule type="expression" dxfId="23" priority="23">
      <formula>DAY(B16)&gt;8</formula>
    </cfRule>
  </conditionalFormatting>
  <conditionalFormatting sqref="B24:H24 B26:C26">
    <cfRule type="expression" dxfId="22" priority="24">
      <formula>AND(DAY(B24)&gt;=1,DAY(B24)&lt;=15)</formula>
    </cfRule>
  </conditionalFormatting>
  <dataValidations count="14">
    <dataValidation type="list" errorStyle="warning" allowBlank="1" showInputMessage="1" showErrorMessage="1" error="Seleccione un día de la lista. Seleccione CANCELAR y presione ALT+FLECHA ABAJO para elegir un día de la lista desplegable." prompt="Escriba el día de inicio de la semana en esta celda. Presione ALT+FLECHA ABAJO para abrir la lista desplegable y luego, ENTRAR para seleccionar el día de inicio de la semana." sqref="K16">
      <formula1>"DOMINGO,LUNES"</formula1>
    </dataValidation>
    <dataValidation allowBlank="1" showInputMessage="1" showErrorMessage="1" prompt="Cree calendarios personalizados de un mes en este libro. Personalice el año y el día de inicio de la semana de todos los meses con esta hoja de cálculo de enero. Cada mes se encuentra en una hoja de cálculo independiente." sqref="A11:A14"/>
    <dataValidation allowBlank="1" showInputMessage="1" showErrorMessage="1" prompt="El año de esta celda se actualiza automáticamente. Seleccione otro año en la celda K2 para cambiar de año." sqref="C11:D11 C14:D14"/>
    <dataValidation allowBlank="1" showInputMessage="1" showErrorMessage="1" prompt="Escriba el año y seleccione el día de inicio del calendario en las celdas siguientes. Estas celdas de configuración del calendario no se imprimirán." sqref="J11:J14"/>
    <dataValidation allowBlank="1" showInputMessage="1" showErrorMessage="1" prompt="Escriba el año en la celda a la derecha." sqref="J15"/>
    <dataValidation allowBlank="1" showInputMessage="1" showErrorMessage="1" prompt="Seleccione el día de inicio de la semana en la celda a la derecha." sqref="J16"/>
    <dataValidation allowBlank="1" showInputMessage="1" showErrorMessage="1" prompt="Escriba el año en esta celda." sqref="K15"/>
    <dataValidation allowBlank="1" showInputMessage="1" showErrorMessage="1" prompt="Esta fila contiene los nombres de los días laborables de este calendario. Esta celda contiene el día de inicio de la semana. Para cambiar el día de inicio, escriba un nuevo día laborable en la celda K3." sqref="B15"/>
    <dataValidation allowBlank="1" showInputMessage="1" showErrorMessage="1" prompt="Esta fila y las filas 5, 7, 9, 11 y 13 contienen días naturales de la semana. Si esta celda no contiene el número 1, se trata de un día del mes anterior. Escriba notas en la celda E13." sqref="B16"/>
    <dataValidation allowBlank="1" showInputMessage="1" showErrorMessage="1" prompt="El año de esta celda se actualiza automáticamente según el año especificado en la celda K2. El calendario siguiente incluye fechas de los meses anterior y posterior con un sombreado de fuente más claro." sqref="B11 B13:B14"/>
    <dataValidation allowBlank="1" showInputMessage="1" showErrorMessage="1" prompt="El día laborable se determinará    _x000a_automáticamente." sqref="C15:H15"/>
    <dataValidation allowBlank="1" showInputMessage="1" showErrorMessage="1" prompt="Las celdas de esta fila y las filas 6, 8, 10, 12 y 14 son para escribir notas diarias relacionadas con el día natural de la celda anterior." sqref="B17"/>
    <dataValidation allowBlank="1" showInputMessage="1" showErrorMessage="1" prompt="Escriba notas en esta celda." sqref="E26:H27"/>
    <dataValidation allowBlank="1" showInputMessage="1" showErrorMessage="1" prompt="Escriba notas en la celda a la derecha." sqref="D26:D27"/>
  </dataValidations>
  <printOptions horizontalCentered="1" verticalCentered="1"/>
  <pageMargins left="0.7" right="0.7" top="0.75" bottom="0.75" header="0.3" footer="0.3"/>
  <pageSetup paperSize="9" orientation="landscape" r:id="rId1"/>
  <headerFooter differentFirst="1" alignWithMargins="0">
    <oddFooter>Page &amp;P of &amp;N</oddFooter>
  </headerFooter>
  <customProperties>
    <customPr name="SheetChanged" r:id="rId2"/>
  </customPropertie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pageSetUpPr fitToPage="1"/>
  </sheetPr>
  <dimension ref="A1:J23"/>
  <sheetViews>
    <sheetView showGridLines="0" topLeftCell="A16" workbookViewId="0">
      <selection activeCell="E21" sqref="E21"/>
    </sheetView>
  </sheetViews>
  <sheetFormatPr baseColWidth="10" defaultColWidth="8.7265625" defaultRowHeight="14.5" x14ac:dyDescent="0.35"/>
  <cols>
    <col min="1" max="1" width="2.6328125" customWidth="1"/>
    <col min="2" max="2" width="18.26953125" customWidth="1"/>
    <col min="3" max="6" width="17.6328125" customWidth="1"/>
    <col min="7" max="7" width="15.453125" customWidth="1"/>
    <col min="8" max="8" width="20.6328125" customWidth="1"/>
    <col min="9" max="9" width="2.6328125" customWidth="1"/>
    <col min="10" max="10" width="12" customWidth="1"/>
  </cols>
  <sheetData>
    <row r="1" spans="1:10" ht="15" customHeight="1" x14ac:dyDescent="0.35">
      <c r="A1" s="70"/>
      <c r="B1" s="70"/>
      <c r="C1" s="70"/>
      <c r="D1" s="70"/>
      <c r="E1" s="70"/>
      <c r="F1" s="70"/>
      <c r="G1" s="70"/>
      <c r="H1" s="70"/>
      <c r="I1" s="70"/>
      <c r="J1" s="70"/>
    </row>
    <row r="2" spans="1:10" ht="15" customHeight="1" x14ac:dyDescent="0.35">
      <c r="A2" s="70"/>
      <c r="B2" s="70"/>
      <c r="C2" s="70"/>
      <c r="D2" s="70"/>
      <c r="E2" s="70"/>
      <c r="F2" s="70"/>
      <c r="G2" s="70"/>
      <c r="H2" s="70"/>
      <c r="I2" s="70"/>
      <c r="J2" s="70"/>
    </row>
    <row r="3" spans="1:10" ht="15" customHeight="1" x14ac:dyDescent="0.35">
      <c r="A3" s="70"/>
      <c r="B3" s="70"/>
      <c r="C3" s="70"/>
      <c r="D3" s="70"/>
      <c r="E3" s="70"/>
      <c r="F3" s="70"/>
      <c r="G3" s="70"/>
      <c r="H3" s="70"/>
      <c r="I3" s="70"/>
      <c r="J3" s="70"/>
    </row>
    <row r="4" spans="1:10" ht="15" customHeight="1" x14ac:dyDescent="0.35">
      <c r="A4" s="70"/>
      <c r="B4" s="70"/>
      <c r="C4" s="70"/>
      <c r="D4" s="70"/>
      <c r="E4" s="70"/>
      <c r="F4" s="70"/>
      <c r="G4" s="70"/>
      <c r="H4" s="70"/>
      <c r="I4" s="70"/>
      <c r="J4" s="70"/>
    </row>
    <row r="5" spans="1:10" ht="15" customHeight="1" x14ac:dyDescent="0.35">
      <c r="A5" s="70"/>
      <c r="B5" s="70"/>
      <c r="C5" s="70"/>
      <c r="D5" s="70"/>
      <c r="E5" s="70"/>
      <c r="F5" s="70"/>
      <c r="G5" s="70"/>
      <c r="H5" s="70"/>
      <c r="I5" s="70"/>
      <c r="J5" s="70"/>
    </row>
    <row r="6" spans="1:10" ht="18" x14ac:dyDescent="0.35">
      <c r="A6" s="63" t="s">
        <v>14</v>
      </c>
      <c r="B6" s="63"/>
      <c r="C6" s="63"/>
      <c r="D6" s="63"/>
      <c r="E6" s="63"/>
      <c r="F6" s="63"/>
      <c r="G6" s="63"/>
      <c r="H6" s="63"/>
      <c r="I6" s="63"/>
      <c r="J6" s="63"/>
    </row>
    <row r="7" spans="1:10" s="1" customFormat="1" ht="59.25" customHeight="1" thickBot="1" x14ac:dyDescent="0.25">
      <c r="A7" s="12"/>
      <c r="B7" s="12"/>
      <c r="C7" s="12"/>
      <c r="D7" s="12"/>
      <c r="E7" s="12"/>
      <c r="F7" s="12"/>
      <c r="G7" s="12"/>
      <c r="H7" s="12"/>
      <c r="I7" s="12"/>
      <c r="J7" s="12"/>
    </row>
    <row r="8" spans="1:10" s="2" customFormat="1" ht="21.75" customHeight="1" x14ac:dyDescent="0.2">
      <c r="A8" s="12"/>
      <c r="B8" s="12"/>
      <c r="C8" s="12"/>
      <c r="D8" s="12"/>
      <c r="E8" s="12"/>
      <c r="F8" s="71" t="s">
        <v>5</v>
      </c>
      <c r="G8" s="72"/>
      <c r="H8" s="75" t="s">
        <v>7</v>
      </c>
    </row>
    <row r="9" spans="1:10" s="5" customFormat="1" ht="19.5" customHeight="1" thickBot="1" x14ac:dyDescent="0.4">
      <c r="A9" s="12"/>
      <c r="B9" s="12"/>
      <c r="C9" s="12"/>
      <c r="D9" s="12"/>
      <c r="E9" s="12"/>
      <c r="F9" s="73"/>
      <c r="G9" s="74"/>
      <c r="H9" s="76"/>
    </row>
    <row r="10" spans="1:10" ht="24.75" customHeight="1" x14ac:dyDescent="0.35">
      <c r="B10" s="50" t="s">
        <v>11</v>
      </c>
      <c r="C10" s="42"/>
      <c r="D10" s="42"/>
      <c r="E10" s="43"/>
      <c r="F10" s="43"/>
      <c r="G10" s="43"/>
      <c r="H10" s="44"/>
    </row>
    <row r="11" spans="1:10" s="5" customFormat="1" ht="19.5" customHeight="1" thickBot="1" x14ac:dyDescent="0.4">
      <c r="A11"/>
      <c r="B11" s="49" t="str">
        <f>IF(WeekStart="DOMINGO", "DOMINGO","LUNES")</f>
        <v>DOMINGO</v>
      </c>
      <c r="C11" s="49" t="str">
        <f t="shared" ref="C11:H11" ca="1" si="0">UPPER(TEXT(C12,"dddd"))</f>
        <v>LUNES</v>
      </c>
      <c r="D11" s="49" t="str">
        <f t="shared" ca="1" si="0"/>
        <v>MARTES</v>
      </c>
      <c r="E11" s="49" t="str">
        <f t="shared" ca="1" si="0"/>
        <v>MIÉRCOLES</v>
      </c>
      <c r="F11" s="49" t="str">
        <f t="shared" ca="1" si="0"/>
        <v>JUEVES</v>
      </c>
      <c r="G11" s="49" t="str">
        <f t="shared" ca="1" si="0"/>
        <v>VIERNES</v>
      </c>
      <c r="H11" s="49" t="str">
        <f t="shared" ca="1" si="0"/>
        <v>SÁBADO</v>
      </c>
    </row>
    <row r="12" spans="1:10" ht="58" customHeight="1" x14ac:dyDescent="0.35">
      <c r="B12" s="45">
        <f t="array" aca="1" ref="B12:H12" ca="1">DaysAndWeeks+DATE(CalendarYear,2,1)-WEEKDAY(DATE(CalendarYear,2,1),(WeekStart="Lunes")+1)+1</f>
        <v>45319</v>
      </c>
      <c r="C12" s="45">
        <f ca="1"/>
        <v>45320</v>
      </c>
      <c r="D12" s="45">
        <f ca="1"/>
        <v>45321</v>
      </c>
      <c r="E12" s="45">
        <f ca="1"/>
        <v>45322</v>
      </c>
      <c r="F12" s="45">
        <f ca="1"/>
        <v>45323</v>
      </c>
      <c r="G12" s="45">
        <f ca="1"/>
        <v>45324</v>
      </c>
      <c r="H12" s="45">
        <f ca="1"/>
        <v>45325</v>
      </c>
    </row>
    <row r="13" spans="1:10" s="5" customFormat="1" ht="19.5" customHeight="1" x14ac:dyDescent="0.35">
      <c r="A13"/>
      <c r="B13" s="46"/>
      <c r="C13" s="46"/>
      <c r="D13" s="46"/>
      <c r="E13" s="46"/>
      <c r="F13" s="46"/>
      <c r="G13" s="46"/>
      <c r="H13" s="46"/>
    </row>
    <row r="14" spans="1:10" ht="58" customHeight="1" x14ac:dyDescent="0.35">
      <c r="B14" s="47">
        <f t="array" aca="1" ref="B14:H14" ca="1">DaysAndWeeks+DATE(CalendarYear,2,1)-WEEKDAY(DATE(CalendarYear,2,1),(WeekStart="Lunes")+1)+8</f>
        <v>45326</v>
      </c>
      <c r="C14" s="47">
        <f ca="1"/>
        <v>45327</v>
      </c>
      <c r="D14" s="47">
        <f ca="1"/>
        <v>45328</v>
      </c>
      <c r="E14" s="47">
        <f ca="1"/>
        <v>45329</v>
      </c>
      <c r="F14" s="47">
        <f ca="1"/>
        <v>45330</v>
      </c>
      <c r="G14" s="47">
        <f ca="1"/>
        <v>45331</v>
      </c>
      <c r="H14" s="47">
        <f ca="1"/>
        <v>45332</v>
      </c>
    </row>
    <row r="15" spans="1:10" s="5" customFormat="1" ht="19.5" customHeight="1" x14ac:dyDescent="0.35">
      <c r="A15"/>
      <c r="B15" s="48"/>
      <c r="C15" s="48"/>
      <c r="D15" s="48"/>
      <c r="E15" s="48"/>
      <c r="F15" s="48"/>
      <c r="G15" s="48"/>
      <c r="H15" s="48"/>
    </row>
    <row r="16" spans="1:10" ht="58" customHeight="1" x14ac:dyDescent="0.35">
      <c r="B16" s="45">
        <f t="array" aca="1" ref="B16:H16" ca="1">DaysAndWeeks+DATE(CalendarYear,2,1)-WEEKDAY(DATE(CalendarYear,2,1),(WeekStart="Lunes")+1)+15</f>
        <v>45333</v>
      </c>
      <c r="C16" s="45">
        <f ca="1"/>
        <v>45334</v>
      </c>
      <c r="D16" s="45">
        <f ca="1"/>
        <v>45335</v>
      </c>
      <c r="E16" s="45">
        <f ca="1"/>
        <v>45336</v>
      </c>
      <c r="F16" s="45">
        <f ca="1"/>
        <v>45337</v>
      </c>
      <c r="G16" s="45">
        <f ca="1"/>
        <v>45338</v>
      </c>
      <c r="H16" s="45">
        <f ca="1"/>
        <v>45339</v>
      </c>
    </row>
    <row r="17" spans="1:8" s="5" customFormat="1" ht="60.75" customHeight="1" x14ac:dyDescent="0.35">
      <c r="A17"/>
      <c r="B17" s="46"/>
      <c r="C17" s="46"/>
      <c r="D17" s="11"/>
      <c r="E17" s="46"/>
      <c r="F17" s="46"/>
      <c r="G17" s="60" t="s">
        <v>26</v>
      </c>
      <c r="H17" s="46"/>
    </row>
    <row r="18" spans="1:8" ht="18" customHeight="1" x14ac:dyDescent="0.35">
      <c r="B18" s="47">
        <f t="array" aca="1" ref="B18:H18" ca="1">DaysAndWeeks+DATE(CalendarYear,2,1)-WEEKDAY(DATE(CalendarYear,2,1),(WeekStart="Lunes")+1)+22</f>
        <v>45340</v>
      </c>
      <c r="C18" s="47">
        <f ca="1"/>
        <v>45341</v>
      </c>
      <c r="D18" s="47">
        <f ca="1"/>
        <v>45342</v>
      </c>
      <c r="E18" s="47">
        <f ca="1"/>
        <v>45343</v>
      </c>
      <c r="F18" s="47">
        <f ca="1"/>
        <v>45344</v>
      </c>
      <c r="G18" s="47">
        <f ca="1"/>
        <v>45345</v>
      </c>
      <c r="H18" s="47">
        <f ca="1"/>
        <v>45346</v>
      </c>
    </row>
    <row r="19" spans="1:8" s="5" customFormat="1" ht="145" x14ac:dyDescent="0.35">
      <c r="A19"/>
      <c r="B19" s="48"/>
      <c r="C19" s="48"/>
      <c r="D19" s="48"/>
      <c r="E19" s="48"/>
      <c r="F19" s="48"/>
      <c r="G19" s="24" t="s">
        <v>27</v>
      </c>
      <c r="H19" s="48"/>
    </row>
    <row r="20" spans="1:8" ht="14.25" customHeight="1" x14ac:dyDescent="0.35">
      <c r="B20" s="45">
        <f t="array" aca="1" ref="B20:H20" ca="1">DaysAndWeeks+DATE(CalendarYear,2,1)-WEEKDAY(DATE(CalendarYear,2,1),(WeekStart="Lunes")+1)+29</f>
        <v>45347</v>
      </c>
      <c r="C20" s="45">
        <f ca="1"/>
        <v>45348</v>
      </c>
      <c r="D20" s="45">
        <f ca="1"/>
        <v>45349</v>
      </c>
      <c r="E20" s="45">
        <f ca="1"/>
        <v>45350</v>
      </c>
      <c r="F20" s="45">
        <f ca="1"/>
        <v>45351</v>
      </c>
      <c r="G20" s="45">
        <f ca="1"/>
        <v>45352</v>
      </c>
      <c r="H20" s="45">
        <f ca="1"/>
        <v>45353</v>
      </c>
    </row>
    <row r="21" spans="1:8" ht="72.75" customHeight="1" x14ac:dyDescent="0.35">
      <c r="B21" s="46"/>
      <c r="C21" s="46"/>
      <c r="D21" s="46"/>
      <c r="E21" s="46" t="s">
        <v>28</v>
      </c>
      <c r="F21" s="46"/>
      <c r="G21" s="46"/>
      <c r="H21" s="46"/>
    </row>
    <row r="22" spans="1:8" x14ac:dyDescent="0.35">
      <c r="B22" s="9">
        <f t="array" aca="1" ref="B22:C22" ca="1">DaysAndWeeks+DATE(CalendarYear,2,1)-WEEKDAY(DATE(CalendarYear,2,1),(WeekStart="Lunes")+1)+36</f>
        <v>45354</v>
      </c>
      <c r="C22" s="9">
        <f ca="1"/>
        <v>45355</v>
      </c>
      <c r="D22" s="66" t="s">
        <v>0</v>
      </c>
      <c r="E22" s="67"/>
      <c r="F22" s="67"/>
      <c r="G22" s="67"/>
      <c r="H22" s="67"/>
    </row>
    <row r="23" spans="1:8" x14ac:dyDescent="0.35">
      <c r="B23" s="11"/>
      <c r="C23" s="11"/>
      <c r="D23" s="66"/>
      <c r="E23" s="67"/>
      <c r="F23" s="67"/>
      <c r="G23" s="67"/>
      <c r="H23" s="67"/>
    </row>
  </sheetData>
  <mergeCells count="6">
    <mergeCell ref="D22:D23"/>
    <mergeCell ref="E22:H23"/>
    <mergeCell ref="A1:J5"/>
    <mergeCell ref="A6:J6"/>
    <mergeCell ref="F8:G9"/>
    <mergeCell ref="H8:H9"/>
  </mergeCells>
  <conditionalFormatting sqref="B12:G12">
    <cfRule type="expression" dxfId="21" priority="1">
      <formula>DAY(B12)&gt;8</formula>
    </cfRule>
  </conditionalFormatting>
  <conditionalFormatting sqref="B20:H20 B22:C22">
    <cfRule type="expression" dxfId="20" priority="2">
      <formula>AND(DAY(B20)&gt;=1,DAY(B20)&lt;=15)</formula>
    </cfRule>
  </conditionalFormatting>
  <dataValidations count="8">
    <dataValidation allowBlank="1" showInputMessage="1" showErrorMessage="1" prompt="El día laborable se determinará    _x000a_automáticamente." sqref="C11:H11"/>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0"/>
    <dataValidation allowBlank="1" showInputMessage="1" showErrorMessage="1" prompt="Esta fila y las filas 5, 7, 9, 11 y 13 contienen días naturales de la semana. Si esta celda no contiene el número 1, se trata de un día del mes anterior. Escriba notas en la celda E13." sqref="B12"/>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11"/>
    <dataValidation allowBlank="1" showInputMessage="1" showErrorMessage="1" prompt="El año de esta celda se actualiza automáticamente. Seleccione otro año en la celda K2 para cambiar de año." sqref="C10:D10"/>
    <dataValidation allowBlank="1" showInputMessage="1" showErrorMessage="1" prompt="Escriba notas en la celda a la derecha." sqref="D22:D23"/>
    <dataValidation allowBlank="1" showInputMessage="1" showErrorMessage="1" prompt="Escriba notas en esta celda." sqref="E22:H23"/>
    <dataValidation allowBlank="1" showInputMessage="1" showErrorMessage="1" prompt="Las celdas de esta fila y las filas 6, 8, 10, 12 y 14 son para escribir notas diarias relacionadas con el día natural de la celda anterior." sqref="B13"/>
  </dataValidations>
  <printOptions horizontalCentered="1" verticalCentered="1"/>
  <pageMargins left="0.7" right="0.7" top="0.75" bottom="0.75" header="0.3" footer="0.3"/>
  <pageSetup paperSize="9" scale="86" orientation="landscape" r:id="rId1"/>
  <headerFooter differentFirst="1">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A1:J23"/>
  <sheetViews>
    <sheetView showGridLines="0" topLeftCell="A11" workbookViewId="0">
      <selection activeCell="C15" sqref="C15"/>
    </sheetView>
  </sheetViews>
  <sheetFormatPr baseColWidth="10" defaultColWidth="8.7265625" defaultRowHeight="14.5" x14ac:dyDescent="0.35"/>
  <cols>
    <col min="1" max="1" width="2.6328125" customWidth="1"/>
    <col min="2" max="2" width="18.26953125" customWidth="1"/>
    <col min="3" max="6" width="17.6328125" customWidth="1"/>
    <col min="7" max="7" width="17.08984375" customWidth="1"/>
    <col min="8" max="8" width="18" customWidth="1"/>
    <col min="9" max="9" width="3.7265625" customWidth="1"/>
    <col min="10" max="10" width="12" customWidth="1"/>
  </cols>
  <sheetData>
    <row r="1" spans="1:10" ht="46.5" customHeight="1" x14ac:dyDescent="0.35">
      <c r="A1" s="70"/>
      <c r="B1" s="77"/>
      <c r="C1" s="77"/>
      <c r="D1" s="77"/>
      <c r="E1" s="77"/>
      <c r="F1" s="77"/>
      <c r="G1" s="77"/>
      <c r="H1" s="77"/>
      <c r="I1" s="77"/>
      <c r="J1" s="77"/>
    </row>
    <row r="2" spans="1:10" ht="19.5" hidden="1" customHeight="1" x14ac:dyDescent="0.35">
      <c r="A2" s="77"/>
      <c r="B2" s="77"/>
      <c r="C2" s="77"/>
      <c r="D2" s="77"/>
      <c r="E2" s="77"/>
      <c r="F2" s="77"/>
      <c r="G2" s="77"/>
      <c r="H2" s="77"/>
      <c r="I2" s="77"/>
      <c r="J2" s="77"/>
    </row>
    <row r="3" spans="1:10" ht="5.25" customHeight="1" x14ac:dyDescent="0.35">
      <c r="A3" s="77"/>
      <c r="B3" s="77"/>
      <c r="C3" s="77"/>
      <c r="D3" s="77"/>
      <c r="E3" s="77"/>
      <c r="F3" s="77"/>
      <c r="G3" s="77"/>
      <c r="H3" s="77"/>
      <c r="I3" s="77"/>
      <c r="J3" s="77"/>
    </row>
    <row r="4" spans="1:10" ht="34.5" customHeight="1" x14ac:dyDescent="0.35">
      <c r="A4" s="77"/>
      <c r="B4" s="77"/>
      <c r="C4" s="77"/>
      <c r="D4" s="77"/>
      <c r="E4" s="77"/>
      <c r="F4" s="77"/>
      <c r="G4" s="77"/>
      <c r="H4" s="77"/>
      <c r="I4" s="77"/>
      <c r="J4" s="77"/>
    </row>
    <row r="5" spans="1:10" ht="19.5" hidden="1" customHeight="1" x14ac:dyDescent="0.35">
      <c r="A5" s="77"/>
      <c r="B5" s="77"/>
      <c r="C5" s="77"/>
      <c r="D5" s="77"/>
      <c r="E5" s="77"/>
      <c r="F5" s="77"/>
      <c r="G5" s="77"/>
      <c r="H5" s="77"/>
      <c r="I5" s="77"/>
      <c r="J5" s="77"/>
    </row>
    <row r="6" spans="1:10" ht="30" customHeight="1" thickBot="1" x14ac:dyDescent="0.4">
      <c r="A6" s="63" t="s">
        <v>29</v>
      </c>
      <c r="B6" s="63"/>
      <c r="C6" s="63"/>
      <c r="D6" s="63"/>
      <c r="E6" s="63"/>
      <c r="F6" s="63"/>
      <c r="G6" s="63"/>
      <c r="H6" s="63"/>
      <c r="I6" s="63"/>
      <c r="J6" s="63"/>
    </row>
    <row r="7" spans="1:10" ht="36.75" hidden="1" customHeight="1" thickBot="1" x14ac:dyDescent="0.25">
      <c r="A7" s="12"/>
      <c r="B7" s="12"/>
      <c r="C7" s="12"/>
      <c r="D7" s="12"/>
      <c r="E7" s="12"/>
      <c r="F7" s="12"/>
      <c r="G7" s="12"/>
      <c r="H7" s="12"/>
      <c r="I7" s="12"/>
      <c r="J7" s="12"/>
    </row>
    <row r="8" spans="1:10" ht="35.25" customHeight="1" x14ac:dyDescent="0.2">
      <c r="A8" s="12"/>
      <c r="B8" s="12"/>
      <c r="C8" s="12"/>
      <c r="D8" s="12"/>
      <c r="E8" s="12"/>
      <c r="F8" s="71" t="s">
        <v>5</v>
      </c>
      <c r="G8" s="72"/>
      <c r="H8" s="75" t="s">
        <v>7</v>
      </c>
    </row>
    <row r="9" spans="1:10" ht="15" thickBot="1" x14ac:dyDescent="0.25">
      <c r="A9" s="12"/>
      <c r="B9" s="12"/>
      <c r="C9" s="12"/>
      <c r="D9" s="12"/>
      <c r="E9" s="12"/>
      <c r="F9" s="73"/>
      <c r="G9" s="74"/>
      <c r="H9" s="76"/>
    </row>
    <row r="10" spans="1:10" ht="26.25" customHeight="1" x14ac:dyDescent="0.35">
      <c r="B10" s="52" t="s">
        <v>12</v>
      </c>
      <c r="C10" s="51"/>
      <c r="D10" s="10"/>
      <c r="E10" s="3"/>
      <c r="F10" s="3"/>
      <c r="G10" s="3"/>
      <c r="H10" s="4"/>
      <c r="J10" t="s">
        <v>9</v>
      </c>
    </row>
    <row r="11" spans="1:10" ht="58" customHeight="1" thickBot="1" x14ac:dyDescent="0.4">
      <c r="B11" s="41" t="str">
        <f>IF(WeekStart="DOMINGO", "DOMINGO","LUNES")</f>
        <v>DOMINGO</v>
      </c>
      <c r="C11" s="41" t="str">
        <f t="shared" ref="C11:H11" ca="1" si="0">UPPER(TEXT(C12,"dddd"))</f>
        <v>LUNES</v>
      </c>
      <c r="D11" s="41" t="str">
        <f t="shared" ca="1" si="0"/>
        <v>MARTES</v>
      </c>
      <c r="E11" s="41" t="str">
        <f t="shared" ca="1" si="0"/>
        <v>MIÉRCOLES</v>
      </c>
      <c r="F11" s="41" t="str">
        <f t="shared" ca="1" si="0"/>
        <v>JUEVES</v>
      </c>
      <c r="G11" s="41" t="str">
        <f t="shared" ca="1" si="0"/>
        <v>VIERNES</v>
      </c>
      <c r="H11" s="41" t="str">
        <f t="shared" ca="1" si="0"/>
        <v>SÁBADO</v>
      </c>
    </row>
    <row r="12" spans="1:10" x14ac:dyDescent="0.35">
      <c r="B12" s="7">
        <f t="array" aca="1" ref="B12:H12" ca="1">DaysAndWeeks+DATE(CalendarYear,3,1)-WEEKDAY(DATE(CalendarYear,3,1),(WeekStart="Lunes")+1)+1</f>
        <v>45347</v>
      </c>
      <c r="C12" s="7">
        <f ca="1"/>
        <v>45348</v>
      </c>
      <c r="D12" s="7">
        <f ca="1"/>
        <v>45349</v>
      </c>
      <c r="E12" s="7">
        <f ca="1"/>
        <v>45350</v>
      </c>
      <c r="F12" s="7">
        <f ca="1"/>
        <v>45351</v>
      </c>
      <c r="G12" s="7">
        <f ca="1"/>
        <v>45352</v>
      </c>
      <c r="H12" s="7">
        <f ca="1"/>
        <v>45353</v>
      </c>
    </row>
    <row r="13" spans="1:10" x14ac:dyDescent="0.35">
      <c r="C13" s="13"/>
      <c r="G13" s="53"/>
      <c r="H13" s="20"/>
    </row>
    <row r="14" spans="1:10" x14ac:dyDescent="0.35">
      <c r="B14" s="9">
        <f t="array" aca="1" ref="B14:H14" ca="1">DaysAndWeeks+DATE(CalendarYear,3,1)-WEEKDAY(DATE(CalendarYear,3,1),(WeekStart="Lunes")+1)+8</f>
        <v>45354</v>
      </c>
      <c r="C14" s="9">
        <f ca="1"/>
        <v>45355</v>
      </c>
      <c r="D14" s="9">
        <f ca="1"/>
        <v>45356</v>
      </c>
      <c r="E14" s="9">
        <f ca="1"/>
        <v>45357</v>
      </c>
      <c r="F14" s="9">
        <f ca="1"/>
        <v>45358</v>
      </c>
      <c r="G14" s="9">
        <f ca="1"/>
        <v>45359</v>
      </c>
      <c r="H14" s="9">
        <f ca="1"/>
        <v>45360</v>
      </c>
    </row>
    <row r="15" spans="1:10" x14ac:dyDescent="0.35">
      <c r="B15" s="11"/>
      <c r="C15" s="46" t="s">
        <v>31</v>
      </c>
      <c r="D15" s="11"/>
      <c r="E15" s="11"/>
      <c r="F15" s="11"/>
      <c r="G15" s="11"/>
      <c r="H15" s="11"/>
    </row>
    <row r="16" spans="1:10" x14ac:dyDescent="0.35">
      <c r="B16" s="7">
        <f t="array" aca="1" ref="B16:H16" ca="1">DaysAndWeeks+DATE(CalendarYear,3,1)-WEEKDAY(DATE(CalendarYear,3,1),(WeekStart="Lunes")+1)+15</f>
        <v>45361</v>
      </c>
      <c r="C16" s="7">
        <f ca="1"/>
        <v>45362</v>
      </c>
      <c r="D16" s="7">
        <f ca="1"/>
        <v>45363</v>
      </c>
      <c r="E16" s="7">
        <f ca="1"/>
        <v>45364</v>
      </c>
      <c r="F16" s="7">
        <f ca="1"/>
        <v>45365</v>
      </c>
      <c r="G16" s="7">
        <f ca="1"/>
        <v>45366</v>
      </c>
      <c r="H16" s="7">
        <f ca="1"/>
        <v>45367</v>
      </c>
    </row>
    <row r="17" spans="2:8" x14ac:dyDescent="0.35">
      <c r="D17" s="11"/>
      <c r="E17" s="46" t="s">
        <v>30</v>
      </c>
      <c r="G17" s="20"/>
    </row>
    <row r="18" spans="2:8" x14ac:dyDescent="0.35">
      <c r="B18" s="9">
        <f t="array" aca="1" ref="B18:H18" ca="1">DaysAndWeeks+DATE(CalendarYear,3,1)-WEEKDAY(DATE(CalendarYear,3,1),(WeekStart="Lunes")+1)+22</f>
        <v>45368</v>
      </c>
      <c r="C18" s="9">
        <f ca="1"/>
        <v>45369</v>
      </c>
      <c r="D18" s="9">
        <f ca="1"/>
        <v>45370</v>
      </c>
      <c r="E18" s="9">
        <f ca="1"/>
        <v>45371</v>
      </c>
      <c r="F18" s="9">
        <f ca="1"/>
        <v>45372</v>
      </c>
      <c r="G18" s="9">
        <f ca="1"/>
        <v>45373</v>
      </c>
      <c r="H18" s="9">
        <f ca="1"/>
        <v>45374</v>
      </c>
    </row>
    <row r="19" spans="2:8" x14ac:dyDescent="0.35">
      <c r="B19" s="11"/>
      <c r="C19" s="11"/>
      <c r="D19" s="11"/>
      <c r="E19" s="11"/>
      <c r="F19" s="11"/>
      <c r="G19" s="11"/>
      <c r="H19" s="11"/>
    </row>
    <row r="20" spans="2:8" x14ac:dyDescent="0.35">
      <c r="B20" s="7">
        <f t="array" aca="1" ref="B20:H20" ca="1">DaysAndWeeks+DATE(CalendarYear,3,1)-WEEKDAY(DATE(CalendarYear,3,1),(WeekStart="Lunes")+1)+29</f>
        <v>45375</v>
      </c>
      <c r="C20" s="7">
        <f ca="1"/>
        <v>45376</v>
      </c>
      <c r="D20" s="7">
        <f ca="1"/>
        <v>45377</v>
      </c>
      <c r="E20" s="7">
        <f ca="1"/>
        <v>45378</v>
      </c>
      <c r="F20" s="7">
        <f ca="1"/>
        <v>45379</v>
      </c>
      <c r="G20" s="7">
        <f ca="1"/>
        <v>45380</v>
      </c>
      <c r="H20" s="7">
        <f ca="1"/>
        <v>45381</v>
      </c>
    </row>
    <row r="22" spans="2:8" x14ac:dyDescent="0.35">
      <c r="B22" s="9">
        <f t="array" aca="1" ref="B22:C22" ca="1">DaysAndWeeks+DATE(CalendarYear,3,1)-WEEKDAY(DATE(CalendarYear,3,1),(WeekStart="Lunes")+1)+36</f>
        <v>45382</v>
      </c>
      <c r="C22" s="9">
        <f ca="1"/>
        <v>45383</v>
      </c>
      <c r="D22" s="66" t="s">
        <v>0</v>
      </c>
      <c r="E22" s="67"/>
      <c r="F22" s="67"/>
      <c r="G22" s="67"/>
      <c r="H22" s="67"/>
    </row>
    <row r="23" spans="2:8" x14ac:dyDescent="0.35">
      <c r="B23" s="11"/>
      <c r="C23" s="11"/>
      <c r="D23" s="66"/>
      <c r="E23" s="67"/>
      <c r="F23" s="67"/>
      <c r="G23" s="67"/>
      <c r="H23" s="67"/>
    </row>
  </sheetData>
  <mergeCells count="6">
    <mergeCell ref="D22:D23"/>
    <mergeCell ref="E22:H23"/>
    <mergeCell ref="A1:J5"/>
    <mergeCell ref="A6:J6"/>
    <mergeCell ref="F8:G9"/>
    <mergeCell ref="H8:H9"/>
  </mergeCells>
  <conditionalFormatting sqref="B12:G12">
    <cfRule type="expression" dxfId="19" priority="1">
      <formula>DAY(B12)&gt;8</formula>
    </cfRule>
  </conditionalFormatting>
  <conditionalFormatting sqref="B20:H20 B22:C22">
    <cfRule type="expression" dxfId="18" priority="2">
      <formula>AND(DAY(B20)&gt;=1,DAY(B20)&lt;=15)</formula>
    </cfRule>
  </conditionalFormatting>
  <dataValidations count="8">
    <dataValidation allowBlank="1" showInputMessage="1" showErrorMessage="1" prompt="Las celdas de esta fila y las filas 6, 8, 10, 12 y 14 son para escribir notas diarias relacionadas con el día natural de la celda anterior." sqref="B13"/>
    <dataValidation allowBlank="1" showInputMessage="1" showErrorMessage="1" prompt="Escriba notas en esta celda." sqref="E22:H23"/>
    <dataValidation allowBlank="1" showInputMessage="1" showErrorMessage="1" prompt="Escriba notas en la celda a la derecha." sqref="D22:D23"/>
    <dataValidation allowBlank="1" showInputMessage="1" showErrorMessage="1" prompt="El año de esta celda se actualiza automáticamente. Seleccione otro año en la celda K2 para cambiar de año." sqref="C10:D10"/>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11"/>
    <dataValidation allowBlank="1" showInputMessage="1" showErrorMessage="1" prompt="Esta fila y las filas 5, 7, 9, 11 y 13 contienen días naturales de la semana. Si esta celda no contiene el número 1, se trata de un día del mes anterior. Escriba notas en la celda E13." sqref="B12"/>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0"/>
    <dataValidation allowBlank="1" showInputMessage="1" showErrorMessage="1" prompt="El día laborable se determinará    _x000a_automáticamente." sqref="C11:H11"/>
  </dataValidations>
  <printOptions horizontalCentered="1" verticalCentered="1"/>
  <pageMargins left="0.7" right="0.7" top="0.75" bottom="0.75" header="0.3" footer="0.3"/>
  <pageSetup paperSize="9" scale="86" orientation="landscape" r:id="rId1"/>
  <headerFooter differentFirst="1">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pageSetUpPr fitToPage="1"/>
  </sheetPr>
  <dimension ref="A1:J23"/>
  <sheetViews>
    <sheetView showGridLines="0" topLeftCell="A7" workbookViewId="0">
      <selection activeCell="G13" sqref="G13"/>
    </sheetView>
  </sheetViews>
  <sheetFormatPr baseColWidth="10" defaultColWidth="8.7265625" defaultRowHeight="14.5" x14ac:dyDescent="0.35"/>
  <cols>
    <col min="1" max="1" width="2.6328125" customWidth="1"/>
    <col min="2" max="2" width="18.26953125" customWidth="1"/>
    <col min="3" max="6" width="17.6328125" customWidth="1"/>
    <col min="7" max="7" width="15.453125" customWidth="1"/>
    <col min="8" max="8" width="10.54296875" bestFit="1" customWidth="1"/>
    <col min="9" max="9" width="16.453125" customWidth="1"/>
    <col min="10" max="10" width="16.90625" bestFit="1" customWidth="1"/>
  </cols>
  <sheetData>
    <row r="1" spans="1:10" x14ac:dyDescent="0.35">
      <c r="A1" s="70"/>
      <c r="B1" s="77"/>
      <c r="C1" s="77"/>
      <c r="D1" s="77"/>
      <c r="E1" s="77"/>
      <c r="F1" s="77"/>
      <c r="G1" s="77"/>
      <c r="H1" s="77"/>
      <c r="I1" s="77"/>
      <c r="J1" s="77"/>
    </row>
    <row r="2" spans="1:10" x14ac:dyDescent="0.35">
      <c r="A2" s="77"/>
      <c r="B2" s="77"/>
      <c r="C2" s="77"/>
      <c r="D2" s="77"/>
      <c r="E2" s="77"/>
      <c r="F2" s="77"/>
      <c r="G2" s="77"/>
      <c r="H2" s="77"/>
      <c r="I2" s="77"/>
      <c r="J2" s="77"/>
    </row>
    <row r="3" spans="1:10" x14ac:dyDescent="0.35">
      <c r="A3" s="77"/>
      <c r="B3" s="77"/>
      <c r="C3" s="77"/>
      <c r="D3" s="77"/>
      <c r="E3" s="77"/>
      <c r="F3" s="77"/>
      <c r="G3" s="77"/>
      <c r="H3" s="77"/>
      <c r="I3" s="77"/>
      <c r="J3" s="77"/>
    </row>
    <row r="4" spans="1:10" x14ac:dyDescent="0.35">
      <c r="A4" s="77"/>
      <c r="B4" s="77"/>
      <c r="C4" s="77"/>
      <c r="D4" s="77"/>
      <c r="E4" s="77"/>
      <c r="F4" s="77"/>
      <c r="G4" s="77"/>
      <c r="H4" s="77"/>
      <c r="I4" s="77"/>
      <c r="J4" s="77"/>
    </row>
    <row r="5" spans="1:10" x14ac:dyDescent="0.35">
      <c r="A5" s="77"/>
      <c r="B5" s="77"/>
      <c r="C5" s="77"/>
      <c r="D5" s="77"/>
      <c r="E5" s="77"/>
      <c r="F5" s="77"/>
      <c r="G5" s="77"/>
      <c r="H5" s="77"/>
      <c r="I5" s="77"/>
      <c r="J5" s="77"/>
    </row>
    <row r="6" spans="1:10" ht="18" x14ac:dyDescent="0.35">
      <c r="A6" s="63" t="s">
        <v>15</v>
      </c>
      <c r="B6" s="63"/>
      <c r="C6" s="63"/>
      <c r="D6" s="63"/>
      <c r="E6" s="63"/>
      <c r="F6" s="63"/>
      <c r="G6" s="63"/>
      <c r="H6" s="63"/>
      <c r="I6" s="63"/>
      <c r="J6" s="63"/>
    </row>
    <row r="7" spans="1:10" ht="59.25" customHeight="1" thickBot="1" x14ac:dyDescent="0.25">
      <c r="A7" s="12"/>
      <c r="B7" s="12"/>
      <c r="C7" s="12"/>
      <c r="D7" s="12"/>
      <c r="E7" s="12"/>
      <c r="F7" s="12"/>
      <c r="G7" s="12"/>
      <c r="H7" s="12"/>
      <c r="I7" s="12"/>
      <c r="J7" s="12"/>
    </row>
    <row r="8" spans="1:10" ht="21.75" customHeight="1" x14ac:dyDescent="0.2">
      <c r="A8" s="12"/>
      <c r="B8" s="12"/>
      <c r="C8" s="12"/>
      <c r="D8" s="12"/>
      <c r="E8" s="12"/>
      <c r="F8" s="12"/>
      <c r="G8" s="12"/>
      <c r="H8" s="71" t="s">
        <v>5</v>
      </c>
      <c r="I8" s="72"/>
      <c r="J8" s="75" t="s">
        <v>7</v>
      </c>
    </row>
    <row r="9" spans="1:10" ht="19.5" customHeight="1" thickBot="1" x14ac:dyDescent="0.25">
      <c r="A9" s="12"/>
      <c r="B9" s="12"/>
      <c r="C9" s="12"/>
      <c r="D9" s="12"/>
      <c r="E9" s="12"/>
      <c r="F9" s="12"/>
      <c r="G9" s="12"/>
      <c r="H9" s="73"/>
      <c r="I9" s="74"/>
      <c r="J9" s="76"/>
    </row>
    <row r="10" spans="1:10" ht="58" customHeight="1" x14ac:dyDescent="0.35">
      <c r="B10" s="58" t="str">
        <f ca="1">"Abril "&amp;CalendarYear</f>
        <v>Abril 2024</v>
      </c>
      <c r="C10" s="10"/>
      <c r="D10" s="10"/>
      <c r="E10" s="3"/>
      <c r="F10" s="3"/>
      <c r="G10" s="3"/>
      <c r="H10" s="4"/>
    </row>
    <row r="11" spans="1:10" s="59" customFormat="1" ht="19.5" customHeight="1" thickBot="1" x14ac:dyDescent="0.4">
      <c r="B11" s="41" t="str">
        <f>IF(WeekStart="DOMINGO", "DOMINGO","LUNES")</f>
        <v>DOMINGO</v>
      </c>
      <c r="C11" s="41" t="str">
        <f t="shared" ref="C11:H11" ca="1" si="0">UPPER(TEXT(C12,"dddd"))</f>
        <v>LUNES</v>
      </c>
      <c r="D11" s="41" t="str">
        <f t="shared" ca="1" si="0"/>
        <v>MARTES</v>
      </c>
      <c r="E11" s="41" t="str">
        <f t="shared" ca="1" si="0"/>
        <v>MIÉRCOLES</v>
      </c>
      <c r="F11" s="41" t="str">
        <f t="shared" ca="1" si="0"/>
        <v>JUEVES</v>
      </c>
      <c r="G11" s="41" t="str">
        <f t="shared" ca="1" si="0"/>
        <v>VIERNES</v>
      </c>
      <c r="H11" s="41" t="str">
        <f t="shared" ca="1" si="0"/>
        <v>SÁBADO</v>
      </c>
    </row>
    <row r="12" spans="1:10" ht="15.75" customHeight="1" x14ac:dyDescent="0.35">
      <c r="B12" s="7">
        <f t="array" aca="1" ref="B12:H12" ca="1">DaysAndWeeks+DATE(CalendarYear,4,1)-WEEKDAY(DATE(CalendarYear,4,1),(WeekStart="Lunes")+1)+1</f>
        <v>45382</v>
      </c>
      <c r="C12" s="7">
        <f ca="1"/>
        <v>45383</v>
      </c>
      <c r="D12" s="7">
        <f ca="1"/>
        <v>45384</v>
      </c>
      <c r="E12" s="7">
        <f ca="1"/>
        <v>45385</v>
      </c>
      <c r="F12" s="7">
        <f ca="1"/>
        <v>45386</v>
      </c>
      <c r="G12" s="7">
        <f ca="1"/>
        <v>45387</v>
      </c>
      <c r="H12" s="7">
        <f ca="1"/>
        <v>45388</v>
      </c>
    </row>
    <row r="13" spans="1:10" ht="56.25" customHeight="1" x14ac:dyDescent="0.35">
      <c r="G13" s="46" t="s">
        <v>32</v>
      </c>
    </row>
    <row r="14" spans="1:10" ht="16.5" customHeight="1" x14ac:dyDescent="0.35">
      <c r="B14" s="9">
        <f t="array" aca="1" ref="B14:H14" ca="1">DaysAndWeeks+DATE(CalendarYear,4,1)-WEEKDAY(DATE(CalendarYear,4,1),(WeekStart="Lunes")+1)+8</f>
        <v>45389</v>
      </c>
      <c r="C14" s="9">
        <f ca="1"/>
        <v>45390</v>
      </c>
      <c r="D14" s="9">
        <f ca="1"/>
        <v>45391</v>
      </c>
      <c r="E14" s="9">
        <f ca="1"/>
        <v>45392</v>
      </c>
      <c r="F14" s="9">
        <f ca="1"/>
        <v>45393</v>
      </c>
      <c r="G14" s="9">
        <f ca="1"/>
        <v>45394</v>
      </c>
      <c r="H14" s="9">
        <f ca="1"/>
        <v>45395</v>
      </c>
    </row>
    <row r="15" spans="1:10" ht="68.25" customHeight="1" x14ac:dyDescent="0.35">
      <c r="B15" s="11"/>
      <c r="C15" s="11"/>
      <c r="D15" s="11"/>
      <c r="E15" s="11"/>
      <c r="F15" s="11"/>
      <c r="G15" s="11"/>
      <c r="H15" s="11"/>
    </row>
    <row r="16" spans="1:10" ht="15.75" customHeight="1" x14ac:dyDescent="0.35">
      <c r="B16" s="7">
        <f t="array" aca="1" ref="B16:H16" ca="1">DaysAndWeeks+DATE(CalendarYear,4,1)-WEEKDAY(DATE(CalendarYear,4,1),(WeekStart="Lunes")+1)+15</f>
        <v>45396</v>
      </c>
      <c r="C16" s="7">
        <f ca="1"/>
        <v>45397</v>
      </c>
      <c r="D16" s="7">
        <f ca="1"/>
        <v>45398</v>
      </c>
      <c r="E16" s="7">
        <f ca="1"/>
        <v>45399</v>
      </c>
      <c r="F16" s="7">
        <f ca="1"/>
        <v>45400</v>
      </c>
      <c r="G16" s="7">
        <f ca="1"/>
        <v>45401</v>
      </c>
      <c r="H16" s="7">
        <f ca="1"/>
        <v>45402</v>
      </c>
    </row>
    <row r="17" spans="2:8" ht="45.75" customHeight="1" x14ac:dyDescent="0.35">
      <c r="F17" s="13"/>
    </row>
    <row r="18" spans="2:8" ht="58" customHeight="1" x14ac:dyDescent="0.35">
      <c r="B18" s="9">
        <f t="array" aca="1" ref="B18:H18" ca="1">DaysAndWeeks+DATE(CalendarYear,4,1)-WEEKDAY(DATE(CalendarYear,4,1),(WeekStart="Lunes")+1)+22</f>
        <v>45403</v>
      </c>
      <c r="C18" s="9">
        <f ca="1"/>
        <v>45404</v>
      </c>
      <c r="D18" s="9">
        <f ca="1"/>
        <v>45405</v>
      </c>
      <c r="E18" s="9">
        <f ca="1"/>
        <v>45406</v>
      </c>
      <c r="F18" s="9">
        <f ca="1"/>
        <v>45407</v>
      </c>
      <c r="G18" s="9">
        <f ca="1"/>
        <v>45408</v>
      </c>
      <c r="H18" s="9">
        <f ca="1"/>
        <v>45409</v>
      </c>
    </row>
    <row r="19" spans="2:8" ht="33" customHeight="1" x14ac:dyDescent="0.35">
      <c r="B19" s="11"/>
      <c r="C19" s="21"/>
      <c r="D19" s="11"/>
      <c r="E19" s="11"/>
      <c r="F19" s="11"/>
      <c r="G19" s="11"/>
      <c r="H19" s="11"/>
    </row>
    <row r="20" spans="2:8" ht="58" customHeight="1" x14ac:dyDescent="0.35">
      <c r="B20" s="7">
        <f t="array" aca="1" ref="B20:H20" ca="1">DaysAndWeeks+DATE(CalendarYear,4,1)-WEEKDAY(DATE(CalendarYear,4,1),(WeekStart="Lunes")+1)+29</f>
        <v>45410</v>
      </c>
      <c r="C20" s="7">
        <f ca="1"/>
        <v>45411</v>
      </c>
      <c r="D20" s="7">
        <f ca="1"/>
        <v>45412</v>
      </c>
      <c r="E20" s="7">
        <f ca="1"/>
        <v>45413</v>
      </c>
      <c r="F20" s="7">
        <f ca="1"/>
        <v>45414</v>
      </c>
      <c r="G20" s="7">
        <f ca="1"/>
        <v>45415</v>
      </c>
      <c r="H20" s="7">
        <f ca="1"/>
        <v>45416</v>
      </c>
    </row>
    <row r="22" spans="2:8" x14ac:dyDescent="0.35">
      <c r="B22" s="9">
        <f t="array" aca="1" ref="B22:C22" ca="1">DaysAndWeeks+DATE(CalendarYear,4,1)-WEEKDAY(DATE(CalendarYear,4,1),(WeekStart="Lunes")+1)+36</f>
        <v>45417</v>
      </c>
      <c r="C22" s="9">
        <f ca="1"/>
        <v>45418</v>
      </c>
      <c r="D22" s="66" t="s">
        <v>0</v>
      </c>
      <c r="E22" s="67"/>
      <c r="F22" s="67"/>
      <c r="G22" s="67"/>
      <c r="H22" s="67"/>
    </row>
    <row r="23" spans="2:8" x14ac:dyDescent="0.35">
      <c r="B23" s="11"/>
      <c r="C23" s="11"/>
      <c r="D23" s="66"/>
      <c r="E23" s="67"/>
      <c r="F23" s="67"/>
      <c r="G23" s="67"/>
      <c r="H23" s="67"/>
    </row>
  </sheetData>
  <mergeCells count="6">
    <mergeCell ref="D22:D23"/>
    <mergeCell ref="E22:H23"/>
    <mergeCell ref="A1:J5"/>
    <mergeCell ref="A6:J6"/>
    <mergeCell ref="H8:I9"/>
    <mergeCell ref="J8:J9"/>
  </mergeCells>
  <conditionalFormatting sqref="B12:G12">
    <cfRule type="expression" dxfId="17" priority="1">
      <formula>DAY(B12)&gt;8</formula>
    </cfRule>
  </conditionalFormatting>
  <conditionalFormatting sqref="B20:H20 B22:C22">
    <cfRule type="expression" dxfId="16" priority="2">
      <formula>AND(DAY(B20)&gt;=1,DAY(B20)&lt;=15)</formula>
    </cfRule>
  </conditionalFormatting>
  <dataValidations count="9">
    <dataValidation allowBlank="1" showInputMessage="1" showErrorMessage="1" prompt="El día laborable se determinará    _x000a_automáticamente." sqref="C11:H11"/>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0"/>
    <dataValidation allowBlank="1" showInputMessage="1" showErrorMessage="1" prompt="Esta fila y las filas 5, 7, 9, 11 y 13 contienen días naturales de la semana. Si esta celda no contiene el número 1, se trata de un día del mes anterior. Escriba notas en la celda E13." sqref="B12"/>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11"/>
    <dataValidation allowBlank="1" showInputMessage="1" showErrorMessage="1" prompt="El año de esta celda se actualiza automáticamente. Seleccione otro año en la celda K2 para cambiar de año." sqref="C10:D10"/>
    <dataValidation allowBlank="1" showInputMessage="1" showErrorMessage="1" prompt="Calendario del mes de abril" sqref="A10"/>
    <dataValidation allowBlank="1" showInputMessage="1" showErrorMessage="1" prompt="Escriba notas en la celda a la derecha." sqref="D22:D23"/>
    <dataValidation allowBlank="1" showInputMessage="1" showErrorMessage="1" prompt="Escriba notas en esta celda." sqref="E22:H23"/>
    <dataValidation allowBlank="1" showInputMessage="1" showErrorMessage="1" prompt="Las celdas de esta fila y las filas 6, 8, 10, 12 y 14 son para escribir notas diarias relacionadas con el día natural de la celda anterior." sqref="B13"/>
  </dataValidations>
  <printOptions horizontalCentered="1" verticalCentered="1"/>
  <pageMargins left="0.7" right="0.7" top="0.75" bottom="0.75" header="0.3" footer="0.3"/>
  <pageSetup paperSize="9" scale="86" orientation="landscape" r:id="rId1"/>
  <headerFooter differentFirst="1">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pageSetUpPr fitToPage="1"/>
  </sheetPr>
  <dimension ref="A1:J23"/>
  <sheetViews>
    <sheetView showGridLines="0" topLeftCell="A16" workbookViewId="0">
      <selection activeCell="E21" sqref="E21"/>
    </sheetView>
  </sheetViews>
  <sheetFormatPr baseColWidth="10" defaultColWidth="8.7265625" defaultRowHeight="14.5" x14ac:dyDescent="0.35"/>
  <cols>
    <col min="1" max="1" width="2.6328125" customWidth="1"/>
    <col min="2" max="2" width="18.26953125" customWidth="1"/>
    <col min="3" max="6" width="17.6328125" customWidth="1"/>
    <col min="7" max="7" width="18" customWidth="1"/>
    <col min="8" max="8" width="17.6328125" customWidth="1"/>
    <col min="9" max="9" width="6.26953125" customWidth="1"/>
    <col min="10" max="10" width="12" customWidth="1"/>
  </cols>
  <sheetData>
    <row r="1" spans="1:10" x14ac:dyDescent="0.35">
      <c r="A1" s="70"/>
      <c r="B1" s="77"/>
      <c r="C1" s="77"/>
      <c r="D1" s="77"/>
      <c r="E1" s="77"/>
      <c r="F1" s="77"/>
      <c r="G1" s="77"/>
      <c r="H1" s="77"/>
      <c r="I1" s="77"/>
      <c r="J1" s="77"/>
    </row>
    <row r="2" spans="1:10" x14ac:dyDescent="0.35">
      <c r="A2" s="77"/>
      <c r="B2" s="77"/>
      <c r="C2" s="77"/>
      <c r="D2" s="77"/>
      <c r="E2" s="77"/>
      <c r="F2" s="77"/>
      <c r="G2" s="77"/>
      <c r="H2" s="77"/>
      <c r="I2" s="77"/>
      <c r="J2" s="77"/>
    </row>
    <row r="3" spans="1:10" x14ac:dyDescent="0.35">
      <c r="A3" s="77"/>
      <c r="B3" s="77"/>
      <c r="C3" s="77"/>
      <c r="D3" s="77"/>
      <c r="E3" s="77"/>
      <c r="F3" s="77"/>
      <c r="G3" s="77"/>
      <c r="H3" s="77"/>
      <c r="I3" s="77"/>
      <c r="J3" s="77"/>
    </row>
    <row r="4" spans="1:10" x14ac:dyDescent="0.35">
      <c r="A4" s="77"/>
      <c r="B4" s="77"/>
      <c r="C4" s="77"/>
      <c r="D4" s="77"/>
      <c r="E4" s="77"/>
      <c r="F4" s="77"/>
      <c r="G4" s="77"/>
      <c r="H4" s="77"/>
      <c r="I4" s="77"/>
      <c r="J4" s="77"/>
    </row>
    <row r="5" spans="1:10" x14ac:dyDescent="0.35">
      <c r="A5" s="77"/>
      <c r="B5" s="77"/>
      <c r="C5" s="77"/>
      <c r="D5" s="77"/>
      <c r="E5" s="77"/>
      <c r="F5" s="77"/>
      <c r="G5" s="77"/>
      <c r="H5" s="77"/>
      <c r="I5" s="77"/>
      <c r="J5" s="77"/>
    </row>
    <row r="6" spans="1:10" ht="18" x14ac:dyDescent="0.35">
      <c r="A6" s="63" t="s">
        <v>16</v>
      </c>
      <c r="B6" s="63"/>
      <c r="C6" s="63"/>
      <c r="D6" s="63"/>
      <c r="E6" s="63"/>
      <c r="F6" s="63"/>
      <c r="G6" s="63"/>
      <c r="H6" s="63"/>
      <c r="I6" s="63"/>
      <c r="J6" s="63"/>
    </row>
    <row r="7" spans="1:10" ht="15" thickBot="1" x14ac:dyDescent="0.25">
      <c r="A7" s="12"/>
      <c r="B7" s="12"/>
      <c r="C7" s="12"/>
      <c r="D7" s="12"/>
      <c r="E7" s="12"/>
      <c r="F7" s="12"/>
      <c r="G7" s="12"/>
      <c r="H7" s="12"/>
      <c r="I7" s="12"/>
      <c r="J7" s="12"/>
    </row>
    <row r="8" spans="1:10" x14ac:dyDescent="0.2">
      <c r="A8" s="12"/>
      <c r="B8" s="12"/>
      <c r="C8" s="12"/>
      <c r="D8" s="12"/>
      <c r="E8" s="12"/>
      <c r="F8" s="12"/>
      <c r="G8" s="12"/>
      <c r="H8" s="71" t="s">
        <v>5</v>
      </c>
      <c r="I8" s="72"/>
      <c r="J8" s="75" t="s">
        <v>7</v>
      </c>
    </row>
    <row r="9" spans="1:10" ht="15" thickBot="1" x14ac:dyDescent="0.25">
      <c r="A9" s="12"/>
      <c r="B9" s="12"/>
      <c r="C9" s="12"/>
      <c r="D9" s="12"/>
      <c r="E9" s="12"/>
      <c r="F9" s="12"/>
      <c r="G9" s="12"/>
      <c r="H9" s="73"/>
      <c r="I9" s="74"/>
      <c r="J9" s="76"/>
    </row>
    <row r="10" spans="1:10" ht="59.25" customHeight="1" x14ac:dyDescent="0.35">
      <c r="B10" s="58" t="str">
        <f ca="1">"Mayo "&amp;CalendarYear</f>
        <v>Mayo 2024</v>
      </c>
      <c r="C10" s="10"/>
      <c r="D10" s="10"/>
      <c r="E10" s="3"/>
      <c r="F10" s="3"/>
      <c r="G10" s="3"/>
      <c r="H10" s="4"/>
    </row>
    <row r="11" spans="1:10" s="59" customFormat="1" ht="21.75" customHeight="1" thickBot="1" x14ac:dyDescent="0.4">
      <c r="B11" s="41" t="str">
        <f>IF(WeekStart="DOMINGO", "DOMINGO","LUNES")</f>
        <v>DOMINGO</v>
      </c>
      <c r="C11" s="41" t="str">
        <f t="shared" ref="C11:H11" ca="1" si="0">UPPER(TEXT(C12,"dddd"))</f>
        <v>LUNES</v>
      </c>
      <c r="D11" s="41" t="str">
        <f t="shared" ca="1" si="0"/>
        <v>MARTES</v>
      </c>
      <c r="E11" s="41" t="str">
        <f t="shared" ca="1" si="0"/>
        <v>MIÉRCOLES</v>
      </c>
      <c r="F11" s="41" t="str">
        <f t="shared" ca="1" si="0"/>
        <v>JUEVES</v>
      </c>
      <c r="G11" s="41" t="str">
        <f t="shared" ca="1" si="0"/>
        <v>VIERNES</v>
      </c>
      <c r="H11" s="41" t="str">
        <f t="shared" ca="1" si="0"/>
        <v>SÁBADO</v>
      </c>
    </row>
    <row r="12" spans="1:10" ht="19.5" customHeight="1" x14ac:dyDescent="0.35">
      <c r="B12" s="7">
        <f t="array" aca="1" ref="B12:H12" ca="1">DaysAndWeeks+DATE(CalendarYear,5,1)-WEEKDAY(DATE(CalendarYear,5,1),(WeekStart="Lunes")+1)+1</f>
        <v>45410</v>
      </c>
      <c r="C12" s="7">
        <f ca="1"/>
        <v>45411</v>
      </c>
      <c r="D12" s="7">
        <f ca="1"/>
        <v>45412</v>
      </c>
      <c r="E12" s="7">
        <f ca="1"/>
        <v>45413</v>
      </c>
      <c r="F12" s="7">
        <f ca="1"/>
        <v>45414</v>
      </c>
      <c r="G12" s="7">
        <f ca="1"/>
        <v>45415</v>
      </c>
      <c r="H12" s="7">
        <f ca="1"/>
        <v>45416</v>
      </c>
    </row>
    <row r="13" spans="1:10" ht="58" customHeight="1" x14ac:dyDescent="0.35"/>
    <row r="14" spans="1:10" ht="19.5" customHeight="1" x14ac:dyDescent="0.35">
      <c r="B14" s="9">
        <f t="array" aca="1" ref="B14:H14" ca="1">DaysAndWeeks+DATE(CalendarYear,5,1)-WEEKDAY(DATE(CalendarYear,5,1),(WeekStart="Lunes")+1)+8</f>
        <v>45417</v>
      </c>
      <c r="C14" s="9">
        <f ca="1"/>
        <v>45418</v>
      </c>
      <c r="D14" s="9">
        <f ca="1"/>
        <v>45419</v>
      </c>
      <c r="E14" s="9">
        <f ca="1"/>
        <v>45420</v>
      </c>
      <c r="F14" s="9">
        <f ca="1"/>
        <v>45421</v>
      </c>
      <c r="G14" s="9">
        <f ca="1"/>
        <v>45422</v>
      </c>
      <c r="H14" s="9">
        <f ca="1"/>
        <v>45423</v>
      </c>
    </row>
    <row r="15" spans="1:10" ht="58" customHeight="1" x14ac:dyDescent="0.35">
      <c r="B15" s="11"/>
      <c r="C15" s="11"/>
      <c r="D15" s="11"/>
      <c r="E15" s="11"/>
      <c r="F15" s="11"/>
      <c r="G15" s="11"/>
      <c r="H15" s="11"/>
    </row>
    <row r="16" spans="1:10" ht="19.5" customHeight="1" x14ac:dyDescent="0.35">
      <c r="B16" s="7">
        <f t="array" aca="1" ref="B16:H16" ca="1">DaysAndWeeks+DATE(CalendarYear,5,1)-WEEKDAY(DATE(CalendarYear,5,1),(WeekStart="Lunes")+1)+15</f>
        <v>45424</v>
      </c>
      <c r="C16" s="7">
        <f ca="1"/>
        <v>45425</v>
      </c>
      <c r="D16" s="7">
        <f ca="1"/>
        <v>45426</v>
      </c>
      <c r="E16" s="7">
        <f ca="1"/>
        <v>45427</v>
      </c>
      <c r="F16" s="7">
        <f ca="1"/>
        <v>45428</v>
      </c>
      <c r="G16" s="7">
        <f ca="1"/>
        <v>45429</v>
      </c>
      <c r="H16" s="7">
        <f ca="1"/>
        <v>45430</v>
      </c>
    </row>
    <row r="17" spans="2:8" ht="58" customHeight="1" x14ac:dyDescent="0.35">
      <c r="C17" s="46" t="s">
        <v>33</v>
      </c>
      <c r="E17" s="13"/>
      <c r="G17" s="11"/>
    </row>
    <row r="18" spans="2:8" ht="19.5" customHeight="1" x14ac:dyDescent="0.35">
      <c r="B18" s="9">
        <f t="array" aca="1" ref="B18:H18" ca="1">DaysAndWeeks+DATE(CalendarYear,5,1)-WEEKDAY(DATE(CalendarYear,5,1),(WeekStart="Lunes")+1)+22</f>
        <v>45431</v>
      </c>
      <c r="C18" s="9">
        <f ca="1"/>
        <v>45432</v>
      </c>
      <c r="D18" s="9">
        <f ca="1"/>
        <v>45433</v>
      </c>
      <c r="E18" s="9">
        <f ca="1"/>
        <v>45434</v>
      </c>
      <c r="F18" s="9">
        <f ca="1"/>
        <v>45435</v>
      </c>
      <c r="G18" s="9">
        <f ca="1"/>
        <v>45436</v>
      </c>
      <c r="H18" s="9">
        <f ca="1"/>
        <v>45437</v>
      </c>
    </row>
    <row r="19" spans="2:8" ht="58" customHeight="1" x14ac:dyDescent="0.35">
      <c r="B19" s="11"/>
      <c r="C19" s="11"/>
      <c r="D19" s="11"/>
      <c r="E19" s="11"/>
      <c r="F19" s="11"/>
      <c r="G19" s="22"/>
      <c r="H19" s="11"/>
    </row>
    <row r="20" spans="2:8" ht="19.5" customHeight="1" x14ac:dyDescent="0.35">
      <c r="B20" s="7">
        <f t="array" aca="1" ref="B20:H20" ca="1">DaysAndWeeks+DATE(CalendarYear,5,1)-WEEKDAY(DATE(CalendarYear,5,1),(WeekStart="Lunes")+1)+29</f>
        <v>45438</v>
      </c>
      <c r="C20" s="7">
        <f ca="1"/>
        <v>45439</v>
      </c>
      <c r="D20" s="7">
        <f ca="1"/>
        <v>45440</v>
      </c>
      <c r="E20" s="7">
        <f ca="1"/>
        <v>45441</v>
      </c>
      <c r="F20" s="7">
        <f ca="1"/>
        <v>45442</v>
      </c>
      <c r="G20" s="7">
        <f ca="1"/>
        <v>45443</v>
      </c>
      <c r="H20" s="7">
        <f ca="1"/>
        <v>45444</v>
      </c>
    </row>
    <row r="21" spans="2:8" ht="58" customHeight="1" x14ac:dyDescent="0.35">
      <c r="C21" s="11"/>
      <c r="E21" s="46" t="s">
        <v>34</v>
      </c>
    </row>
    <row r="22" spans="2:8" ht="19.5" customHeight="1" x14ac:dyDescent="0.35">
      <c r="B22" s="9">
        <f t="array" aca="1" ref="B22:C22" ca="1">DaysAndWeeks+DATE(CalendarYear,5,1)-WEEKDAY(DATE(CalendarYear,5,1),(WeekStart="Lunes")+1)+36</f>
        <v>45445</v>
      </c>
      <c r="C22" s="9">
        <f ca="1"/>
        <v>45446</v>
      </c>
      <c r="D22" s="66" t="s">
        <v>0</v>
      </c>
      <c r="E22" s="67"/>
      <c r="F22" s="67"/>
      <c r="G22" s="67"/>
      <c r="H22" s="67"/>
    </row>
    <row r="23" spans="2:8" ht="58" customHeight="1" x14ac:dyDescent="0.35">
      <c r="B23" s="11"/>
      <c r="C23" s="11"/>
      <c r="D23" s="66"/>
      <c r="E23" s="67"/>
      <c r="F23" s="67"/>
      <c r="G23" s="67"/>
      <c r="H23" s="67"/>
    </row>
  </sheetData>
  <mergeCells count="6">
    <mergeCell ref="D22:D23"/>
    <mergeCell ref="E22:H23"/>
    <mergeCell ref="A1:J5"/>
    <mergeCell ref="A6:J6"/>
    <mergeCell ref="H8:I9"/>
    <mergeCell ref="J8:J9"/>
  </mergeCells>
  <conditionalFormatting sqref="B12:G12">
    <cfRule type="expression" dxfId="15" priority="1">
      <formula>DAY(B12)&gt;8</formula>
    </cfRule>
  </conditionalFormatting>
  <conditionalFormatting sqref="B20:H20 B22:C22">
    <cfRule type="expression" dxfId="14" priority="2">
      <formula>AND(DAY(B20)&gt;=1,DAY(B20)&lt;=15)</formula>
    </cfRule>
  </conditionalFormatting>
  <dataValidations count="9">
    <dataValidation allowBlank="1" showInputMessage="1" showErrorMessage="1" prompt="El día laborable se determinará    _x000a_automáticamente." sqref="C11:H11"/>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0"/>
    <dataValidation allowBlank="1" showInputMessage="1" showErrorMessage="1" prompt="Esta fila y las filas 5, 7, 9, 11 y 13 contienen días naturales de la semana. Si esta celda no contiene el número 1, se trata de un día del mes anterior. Escriba notas en la celda E13." sqref="B12"/>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11"/>
    <dataValidation allowBlank="1" showInputMessage="1" showErrorMessage="1" prompt="El año de esta celda se actualiza automáticamente. Seleccione otro año en la celda K2 para cambiar de año." sqref="C10:D10"/>
    <dataValidation allowBlank="1" showInputMessage="1" showErrorMessage="1" prompt="Calendario del mes de mayo" sqref="A10"/>
    <dataValidation allowBlank="1" showInputMessage="1" showErrorMessage="1" prompt="Escriba notas en la celda a la derecha." sqref="D22:D23"/>
    <dataValidation allowBlank="1" showInputMessage="1" showErrorMessage="1" prompt="Escriba notas en esta celda." sqref="E22:H23"/>
    <dataValidation allowBlank="1" showInputMessage="1" showErrorMessage="1" prompt="Las celdas de esta fila y las filas 6, 8, 10, 12 y 14 son para escribir notas diarias relacionadas con el día natural de la celda anterior." sqref="B13"/>
  </dataValidations>
  <printOptions horizontalCentered="1" verticalCentered="1"/>
  <pageMargins left="0.7" right="0.7" top="0.75" bottom="0.75" header="0.3" footer="0.3"/>
  <pageSetup paperSize="9" scale="86" orientation="landscape" r:id="rId1"/>
  <headerFooter differentFirst="1">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J23"/>
  <sheetViews>
    <sheetView showGridLines="0" topLeftCell="A16" workbookViewId="0">
      <selection activeCell="F21" sqref="F21"/>
    </sheetView>
  </sheetViews>
  <sheetFormatPr baseColWidth="10" defaultColWidth="8.7265625" defaultRowHeight="14.5" x14ac:dyDescent="0.35"/>
  <cols>
    <col min="1" max="1" width="2.6328125" customWidth="1"/>
    <col min="2" max="2" width="18.26953125" customWidth="1"/>
    <col min="3" max="8" width="17.6328125" customWidth="1"/>
    <col min="9" max="9" width="2.6328125" customWidth="1"/>
    <col min="10" max="10" width="12" customWidth="1"/>
  </cols>
  <sheetData>
    <row r="1" spans="1:10" x14ac:dyDescent="0.35">
      <c r="A1" s="70"/>
      <c r="B1" s="77"/>
      <c r="C1" s="77"/>
      <c r="D1" s="77"/>
      <c r="E1" s="77"/>
      <c r="F1" s="77"/>
      <c r="G1" s="77"/>
      <c r="H1" s="77"/>
      <c r="I1" s="77"/>
      <c r="J1" s="77"/>
    </row>
    <row r="2" spans="1:10" x14ac:dyDescent="0.35">
      <c r="A2" s="77"/>
      <c r="B2" s="77"/>
      <c r="C2" s="77"/>
      <c r="D2" s="77"/>
      <c r="E2" s="77"/>
      <c r="F2" s="77"/>
      <c r="G2" s="77"/>
      <c r="H2" s="77"/>
      <c r="I2" s="77"/>
      <c r="J2" s="77"/>
    </row>
    <row r="3" spans="1:10" x14ac:dyDescent="0.35">
      <c r="A3" s="77"/>
      <c r="B3" s="77"/>
      <c r="C3" s="77"/>
      <c r="D3" s="77"/>
      <c r="E3" s="77"/>
      <c r="F3" s="77"/>
      <c r="G3" s="77"/>
      <c r="H3" s="77"/>
      <c r="I3" s="77"/>
      <c r="J3" s="77"/>
    </row>
    <row r="4" spans="1:10" x14ac:dyDescent="0.35">
      <c r="A4" s="77"/>
      <c r="B4" s="77"/>
      <c r="C4" s="77"/>
      <c r="D4" s="77"/>
      <c r="E4" s="77"/>
      <c r="F4" s="77"/>
      <c r="G4" s="77"/>
      <c r="H4" s="77"/>
      <c r="I4" s="77"/>
      <c r="J4" s="77"/>
    </row>
    <row r="5" spans="1:10" x14ac:dyDescent="0.35">
      <c r="A5" s="77"/>
      <c r="B5" s="77"/>
      <c r="C5" s="77"/>
      <c r="D5" s="77"/>
      <c r="E5" s="77"/>
      <c r="F5" s="77"/>
      <c r="G5" s="77"/>
      <c r="H5" s="77"/>
      <c r="I5" s="77"/>
      <c r="J5" s="77"/>
    </row>
    <row r="6" spans="1:10" ht="18" x14ac:dyDescent="0.35">
      <c r="A6" s="63" t="s">
        <v>17</v>
      </c>
      <c r="B6" s="63"/>
      <c r="C6" s="63"/>
      <c r="D6" s="63"/>
      <c r="E6" s="63"/>
      <c r="F6" s="63"/>
      <c r="G6" s="63"/>
      <c r="H6" s="63"/>
      <c r="I6" s="63"/>
      <c r="J6" s="63"/>
    </row>
    <row r="7" spans="1:10" ht="15" thickBot="1" x14ac:dyDescent="0.25">
      <c r="A7" s="12"/>
      <c r="B7" s="12"/>
      <c r="C7" s="12"/>
      <c r="D7" s="12"/>
      <c r="E7" s="12"/>
      <c r="F7" s="12"/>
      <c r="G7" s="12"/>
      <c r="H7" s="12"/>
      <c r="I7" s="12"/>
      <c r="J7" s="12"/>
    </row>
    <row r="8" spans="1:10" x14ac:dyDescent="0.2">
      <c r="A8" s="12"/>
      <c r="B8" s="12"/>
      <c r="C8" s="12"/>
      <c r="D8" s="12"/>
      <c r="E8" s="12"/>
      <c r="F8" s="12"/>
      <c r="G8" s="12"/>
      <c r="H8" s="78" t="s">
        <v>5</v>
      </c>
      <c r="I8" s="79"/>
      <c r="J8" s="75" t="s">
        <v>7</v>
      </c>
    </row>
    <row r="9" spans="1:10" ht="15" thickBot="1" x14ac:dyDescent="0.25">
      <c r="A9" s="12"/>
      <c r="B9" s="12"/>
      <c r="C9" s="12"/>
      <c r="D9" s="12"/>
      <c r="E9" s="12"/>
      <c r="F9" s="12"/>
      <c r="G9" s="12"/>
      <c r="H9" s="80"/>
      <c r="I9" s="81"/>
      <c r="J9" s="76"/>
    </row>
    <row r="10" spans="1:10" ht="59.25" customHeight="1" x14ac:dyDescent="0.35">
      <c r="B10" s="58" t="str">
        <f ca="1">"Junio "&amp;CalendarYear</f>
        <v>Junio 2024</v>
      </c>
      <c r="C10" s="10"/>
      <c r="D10" s="10"/>
      <c r="E10" s="3"/>
      <c r="F10" s="3"/>
      <c r="G10" s="3"/>
      <c r="H10" s="4"/>
    </row>
    <row r="11" spans="1:10" s="59" customFormat="1" ht="21.75" customHeight="1" thickBot="1" x14ac:dyDescent="0.4">
      <c r="B11" s="41" t="str">
        <f>IF(WeekStart="DOMINGO", "DOMINGO","LUNES")</f>
        <v>DOMINGO</v>
      </c>
      <c r="C11" s="41" t="str">
        <f t="shared" ref="C11:H11" ca="1" si="0">UPPER(TEXT(C12,"dddd"))</f>
        <v>LUNES</v>
      </c>
      <c r="D11" s="41" t="str">
        <f t="shared" ca="1" si="0"/>
        <v>MARTES</v>
      </c>
      <c r="E11" s="41" t="str">
        <f t="shared" ca="1" si="0"/>
        <v>MIÉRCOLES</v>
      </c>
      <c r="F11" s="41" t="str">
        <f t="shared" ca="1" si="0"/>
        <v>JUEVES</v>
      </c>
      <c r="G11" s="41" t="str">
        <f t="shared" ca="1" si="0"/>
        <v>VIERNES</v>
      </c>
      <c r="H11" s="41" t="str">
        <f t="shared" ca="1" si="0"/>
        <v>SÁBADO</v>
      </c>
    </row>
    <row r="12" spans="1:10" ht="19.5" customHeight="1" x14ac:dyDescent="0.35">
      <c r="B12" s="7">
        <f t="array" aca="1" ref="B12:H12" ca="1">DaysAndWeeks+DATE(CalendarYear,6,1)-WEEKDAY(DATE(CalendarYear,6,1),(WeekStart="Lunes")+1)+1</f>
        <v>45438</v>
      </c>
      <c r="C12" s="7">
        <f ca="1"/>
        <v>45439</v>
      </c>
      <c r="D12" s="7">
        <f ca="1"/>
        <v>45440</v>
      </c>
      <c r="E12" s="7">
        <f ca="1"/>
        <v>45441</v>
      </c>
      <c r="F12" s="7">
        <f ca="1"/>
        <v>45442</v>
      </c>
      <c r="G12" s="7">
        <f ca="1"/>
        <v>45443</v>
      </c>
      <c r="H12" s="7">
        <f ca="1"/>
        <v>45444</v>
      </c>
    </row>
    <row r="13" spans="1:10" ht="58" customHeight="1" x14ac:dyDescent="0.35"/>
    <row r="14" spans="1:10" ht="19.5" customHeight="1" x14ac:dyDescent="0.35">
      <c r="B14" s="9">
        <f t="array" aca="1" ref="B14:H14" ca="1">DaysAndWeeks+DATE(CalendarYear,6,1)-WEEKDAY(DATE(CalendarYear,6,1),(WeekStart="Lunes")+1)+8</f>
        <v>45445</v>
      </c>
      <c r="C14" s="9">
        <f ca="1"/>
        <v>45446</v>
      </c>
      <c r="D14" s="9">
        <f ca="1"/>
        <v>45447</v>
      </c>
      <c r="E14" s="9">
        <f ca="1"/>
        <v>45448</v>
      </c>
      <c r="F14" s="9">
        <f ca="1"/>
        <v>45449</v>
      </c>
      <c r="G14" s="9">
        <f ca="1"/>
        <v>45450</v>
      </c>
      <c r="H14" s="9">
        <f ca="1"/>
        <v>45451</v>
      </c>
    </row>
    <row r="15" spans="1:10" ht="58" customHeight="1" x14ac:dyDescent="0.35">
      <c r="B15" s="11"/>
      <c r="C15" s="11"/>
      <c r="D15" s="11"/>
      <c r="E15" s="11"/>
      <c r="F15" s="11"/>
      <c r="G15" s="11"/>
      <c r="H15" s="11"/>
    </row>
    <row r="16" spans="1:10" ht="19.5" customHeight="1" x14ac:dyDescent="0.35">
      <c r="B16" s="7">
        <f t="array" aca="1" ref="B16:H16" ca="1">DaysAndWeeks+DATE(CalendarYear,6,1)-WEEKDAY(DATE(CalendarYear,6,1),(WeekStart="Lunes")+1)+15</f>
        <v>45452</v>
      </c>
      <c r="C16" s="7">
        <f ca="1"/>
        <v>45453</v>
      </c>
      <c r="D16" s="7">
        <f ca="1"/>
        <v>45454</v>
      </c>
      <c r="E16" s="7">
        <f ca="1"/>
        <v>45455</v>
      </c>
      <c r="F16" s="7">
        <f ca="1"/>
        <v>45456</v>
      </c>
      <c r="G16" s="7">
        <f ca="1"/>
        <v>45457</v>
      </c>
      <c r="H16" s="7">
        <f ca="1"/>
        <v>45458</v>
      </c>
    </row>
    <row r="17" spans="2:8" ht="58" customHeight="1" x14ac:dyDescent="0.35"/>
    <row r="18" spans="2:8" ht="19.5" customHeight="1" x14ac:dyDescent="0.35">
      <c r="B18" s="9">
        <f t="array" aca="1" ref="B18:H18" ca="1">DaysAndWeeks+DATE(CalendarYear,6,1)-WEEKDAY(DATE(CalendarYear,6,1),(WeekStart="Lunes")+1)+22</f>
        <v>45459</v>
      </c>
      <c r="C18" s="9">
        <f ca="1"/>
        <v>45460</v>
      </c>
      <c r="D18" s="9">
        <f ca="1"/>
        <v>45461</v>
      </c>
      <c r="E18" s="9">
        <f ca="1"/>
        <v>45462</v>
      </c>
      <c r="F18" s="9">
        <f ca="1"/>
        <v>45463</v>
      </c>
      <c r="G18" s="9">
        <f ca="1"/>
        <v>45464</v>
      </c>
      <c r="H18" s="9">
        <f ca="1"/>
        <v>45465</v>
      </c>
    </row>
    <row r="19" spans="2:8" ht="58" customHeight="1" x14ac:dyDescent="0.35">
      <c r="B19" s="11"/>
      <c r="C19" s="61" t="s">
        <v>35</v>
      </c>
      <c r="D19" s="11"/>
      <c r="E19" s="11"/>
      <c r="F19" s="61" t="s">
        <v>36</v>
      </c>
      <c r="G19" s="11"/>
      <c r="H19" s="11"/>
    </row>
    <row r="20" spans="2:8" ht="19.5" customHeight="1" x14ac:dyDescent="0.35">
      <c r="B20" s="7">
        <f t="array" aca="1" ref="B20:H20" ca="1">DaysAndWeeks+DATE(CalendarYear,6,1)-WEEKDAY(DATE(CalendarYear,6,1),(WeekStart="Lunes")+1)+29</f>
        <v>45466</v>
      </c>
      <c r="C20" s="7">
        <f ca="1"/>
        <v>45467</v>
      </c>
      <c r="D20" s="7">
        <f ca="1"/>
        <v>45468</v>
      </c>
      <c r="E20" s="7">
        <f ca="1"/>
        <v>45469</v>
      </c>
      <c r="F20" s="7">
        <f ca="1"/>
        <v>45470</v>
      </c>
      <c r="G20" s="7">
        <f ca="1"/>
        <v>45471</v>
      </c>
      <c r="H20" s="7">
        <f ca="1"/>
        <v>45472</v>
      </c>
    </row>
    <row r="21" spans="2:8" ht="58" customHeight="1" x14ac:dyDescent="0.35">
      <c r="F21" s="61" t="s">
        <v>37</v>
      </c>
    </row>
    <row r="22" spans="2:8" ht="19.5" customHeight="1" x14ac:dyDescent="0.35">
      <c r="B22" s="9">
        <f t="array" aca="1" ref="B22:C22" ca="1">DaysAndWeeks+DATE(CalendarYear,6,1)-WEEKDAY(DATE(CalendarYear,6,1),(WeekStart="Lunes")+1)+36</f>
        <v>45473</v>
      </c>
      <c r="C22" s="9">
        <f ca="1"/>
        <v>45474</v>
      </c>
      <c r="D22" s="66" t="s">
        <v>0</v>
      </c>
      <c r="E22" s="67"/>
      <c r="F22" s="67"/>
      <c r="G22" s="67"/>
      <c r="H22" s="67"/>
    </row>
    <row r="23" spans="2:8" ht="58" customHeight="1" x14ac:dyDescent="0.35">
      <c r="B23" s="11"/>
      <c r="C23" s="11"/>
      <c r="D23" s="66"/>
      <c r="E23" s="67"/>
      <c r="F23" s="67"/>
      <c r="G23" s="67"/>
      <c r="H23" s="67"/>
    </row>
  </sheetData>
  <mergeCells count="6">
    <mergeCell ref="D22:D23"/>
    <mergeCell ref="E22:H23"/>
    <mergeCell ref="A1:J5"/>
    <mergeCell ref="A6:J6"/>
    <mergeCell ref="H8:I9"/>
    <mergeCell ref="J8:J9"/>
  </mergeCells>
  <conditionalFormatting sqref="B12:G12">
    <cfRule type="expression" dxfId="13" priority="1">
      <formula>DAY(B12)&gt;8</formula>
    </cfRule>
  </conditionalFormatting>
  <conditionalFormatting sqref="B20:H20 B22:C22">
    <cfRule type="expression" dxfId="12" priority="2">
      <formula>AND(DAY(B20)&gt;=1,DAY(B20)&lt;=15)</formula>
    </cfRule>
  </conditionalFormatting>
  <dataValidations count="9">
    <dataValidation allowBlank="1" showInputMessage="1" showErrorMessage="1" prompt="El día laborable se determinará    _x000a_automáticamente." sqref="C11:H11"/>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0"/>
    <dataValidation allowBlank="1" showInputMessage="1" showErrorMessage="1" prompt="Esta fila y las filas 5, 7, 9, 11 y 13 contienen días naturales de la semana. Si esta celda no contiene el número 1, se trata de un día del mes anterior. Escriba notas en la celda E13." sqref="B12"/>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11"/>
    <dataValidation allowBlank="1" showInputMessage="1" showErrorMessage="1" prompt="El año de esta celda se actualiza automáticamente. Seleccione otro año en la celda K2 para cambiar de año." sqref="C10:D10"/>
    <dataValidation allowBlank="1" showInputMessage="1" showErrorMessage="1" prompt="Calendario del mes de junio" sqref="A10"/>
    <dataValidation allowBlank="1" showInputMessage="1" showErrorMessage="1" prompt="Escriba notas en la celda a la derecha." sqref="D22:D23"/>
    <dataValidation allowBlank="1" showInputMessage="1" showErrorMessage="1" prompt="Escriba notas en esta celda." sqref="E22:H23"/>
    <dataValidation allowBlank="1" showInputMessage="1" showErrorMessage="1" prompt="Las celdas de esta fila y las filas 6, 8, 10, 12 y 14 son para escribir notas diarias relacionadas con el día natural de la celda anterior." sqref="B13"/>
  </dataValidations>
  <printOptions horizontalCentered="1" verticalCentered="1"/>
  <pageMargins left="0.7" right="0.7" top="0.75" bottom="0.75" header="0.3" footer="0.3"/>
  <pageSetup paperSize="9" scale="86" orientation="landscape" r:id="rId1"/>
  <headerFooter differentFirst="1">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pageSetUpPr fitToPage="1"/>
  </sheetPr>
  <dimension ref="A1:J23"/>
  <sheetViews>
    <sheetView showGridLines="0" topLeftCell="A10" workbookViewId="0">
      <selection activeCell="G13" sqref="G13"/>
    </sheetView>
  </sheetViews>
  <sheetFormatPr baseColWidth="10" defaultColWidth="8.7265625" defaultRowHeight="14.5" x14ac:dyDescent="0.35"/>
  <cols>
    <col min="1" max="1" width="2.6328125" customWidth="1"/>
    <col min="2" max="2" width="18.26953125" customWidth="1"/>
    <col min="3" max="7" width="17.6328125" customWidth="1"/>
    <col min="8" max="8" width="19.26953125" customWidth="1"/>
    <col min="9" max="9" width="2.6328125" customWidth="1"/>
    <col min="10" max="10" width="14.36328125" customWidth="1"/>
  </cols>
  <sheetData>
    <row r="1" spans="1:10" x14ac:dyDescent="0.35">
      <c r="A1" s="70"/>
      <c r="B1" s="77"/>
      <c r="C1" s="77"/>
      <c r="D1" s="77"/>
      <c r="E1" s="77"/>
      <c r="F1" s="77"/>
      <c r="G1" s="77"/>
      <c r="H1" s="77"/>
      <c r="I1" s="77"/>
      <c r="J1" s="77"/>
    </row>
    <row r="2" spans="1:10" x14ac:dyDescent="0.35">
      <c r="A2" s="77"/>
      <c r="B2" s="77"/>
      <c r="C2" s="77"/>
      <c r="D2" s="77"/>
      <c r="E2" s="77"/>
      <c r="F2" s="77"/>
      <c r="G2" s="77"/>
      <c r="H2" s="77"/>
      <c r="I2" s="77"/>
      <c r="J2" s="77"/>
    </row>
    <row r="3" spans="1:10" x14ac:dyDescent="0.35">
      <c r="A3" s="77"/>
      <c r="B3" s="77"/>
      <c r="C3" s="77"/>
      <c r="D3" s="77"/>
      <c r="E3" s="77"/>
      <c r="F3" s="77"/>
      <c r="G3" s="77"/>
      <c r="H3" s="77"/>
      <c r="I3" s="77"/>
      <c r="J3" s="77"/>
    </row>
    <row r="4" spans="1:10" x14ac:dyDescent="0.35">
      <c r="A4" s="77"/>
      <c r="B4" s="77"/>
      <c r="C4" s="77"/>
      <c r="D4" s="77"/>
      <c r="E4" s="77"/>
      <c r="F4" s="77"/>
      <c r="G4" s="77"/>
      <c r="H4" s="77"/>
      <c r="I4" s="77"/>
      <c r="J4" s="77"/>
    </row>
    <row r="5" spans="1:10" x14ac:dyDescent="0.35">
      <c r="A5" s="77"/>
      <c r="B5" s="77"/>
      <c r="C5" s="77"/>
      <c r="D5" s="77"/>
      <c r="E5" s="77"/>
      <c r="F5" s="77"/>
      <c r="G5" s="77"/>
      <c r="H5" s="77"/>
      <c r="I5" s="77"/>
      <c r="J5" s="77"/>
    </row>
    <row r="6" spans="1:10" ht="18" x14ac:dyDescent="0.35">
      <c r="A6" s="63" t="s">
        <v>18</v>
      </c>
      <c r="B6" s="63"/>
      <c r="C6" s="63"/>
      <c r="D6" s="63"/>
      <c r="E6" s="63"/>
      <c r="F6" s="63"/>
      <c r="G6" s="63"/>
      <c r="H6" s="63"/>
      <c r="I6" s="63"/>
      <c r="J6" s="63"/>
    </row>
    <row r="7" spans="1:10" ht="15" thickBot="1" x14ac:dyDescent="0.25">
      <c r="A7" s="12"/>
      <c r="B7" s="12"/>
      <c r="C7" s="12"/>
      <c r="D7" s="12"/>
      <c r="E7" s="12"/>
      <c r="F7" s="12"/>
      <c r="G7" s="12"/>
      <c r="H7" s="12"/>
      <c r="I7" s="12"/>
      <c r="J7" s="12"/>
    </row>
    <row r="8" spans="1:10" x14ac:dyDescent="0.2">
      <c r="A8" s="12"/>
      <c r="B8" s="12"/>
      <c r="C8" s="12"/>
      <c r="D8" s="12"/>
      <c r="E8" s="12"/>
      <c r="F8" s="12"/>
      <c r="G8" s="12"/>
      <c r="H8" s="71" t="s">
        <v>5</v>
      </c>
      <c r="I8" s="72"/>
      <c r="J8" s="75" t="s">
        <v>7</v>
      </c>
    </row>
    <row r="9" spans="1:10" ht="15" thickBot="1" x14ac:dyDescent="0.25">
      <c r="A9" s="12"/>
      <c r="B9" s="12"/>
      <c r="C9" s="12"/>
      <c r="D9" s="12"/>
      <c r="E9" s="12"/>
      <c r="F9" s="12"/>
      <c r="G9" s="12"/>
      <c r="H9" s="73"/>
      <c r="I9" s="74"/>
      <c r="J9" s="76"/>
    </row>
    <row r="10" spans="1:10" ht="59.25" customHeight="1" x14ac:dyDescent="0.35">
      <c r="B10" s="58" t="str">
        <f ca="1">"Julio "&amp;CalendarYear</f>
        <v>Julio 2024</v>
      </c>
      <c r="C10" s="10"/>
      <c r="D10" s="10"/>
      <c r="E10" s="3"/>
      <c r="F10" s="3"/>
      <c r="G10" s="3"/>
      <c r="H10" s="4"/>
    </row>
    <row r="11" spans="1:10" s="59" customFormat="1" ht="21.75" customHeight="1" thickBot="1" x14ac:dyDescent="0.4">
      <c r="B11" s="41" t="str">
        <f>IF(WeekStart="DOMINGO", "DOMINGO","LUNES")</f>
        <v>DOMINGO</v>
      </c>
      <c r="C11" s="41" t="str">
        <f t="shared" ref="C11:H11" ca="1" si="0">UPPER(TEXT(C12,"dddd"))</f>
        <v>LUNES</v>
      </c>
      <c r="D11" s="41" t="str">
        <f t="shared" ca="1" si="0"/>
        <v>MARTES</v>
      </c>
      <c r="E11" s="41" t="str">
        <f t="shared" ca="1" si="0"/>
        <v>MIÉRCOLES</v>
      </c>
      <c r="F11" s="41" t="str">
        <f t="shared" ca="1" si="0"/>
        <v>JUEVES</v>
      </c>
      <c r="G11" s="41" t="str">
        <f t="shared" ca="1" si="0"/>
        <v>VIERNES</v>
      </c>
      <c r="H11" s="41" t="str">
        <f t="shared" ca="1" si="0"/>
        <v>SÁBADO</v>
      </c>
    </row>
    <row r="12" spans="1:10" ht="19.5" customHeight="1" x14ac:dyDescent="0.35">
      <c r="B12" s="7">
        <f t="array" aca="1" ref="B12:H12" ca="1">DaysAndWeeks+DATE(CalendarYear,7,1)-WEEKDAY(DATE(CalendarYear,7,1),(WeekStart="Lunes")+1)+1</f>
        <v>45473</v>
      </c>
      <c r="C12" s="7">
        <f ca="1"/>
        <v>45474</v>
      </c>
      <c r="D12" s="7">
        <f ca="1"/>
        <v>45475</v>
      </c>
      <c r="E12" s="7">
        <f ca="1"/>
        <v>45476</v>
      </c>
      <c r="F12" s="7">
        <f ca="1"/>
        <v>45477</v>
      </c>
      <c r="G12" s="7">
        <f ca="1"/>
        <v>45478</v>
      </c>
      <c r="H12" s="7">
        <f ca="1"/>
        <v>45479</v>
      </c>
    </row>
    <row r="13" spans="1:10" ht="58" customHeight="1" x14ac:dyDescent="0.35">
      <c r="G13" s="61" t="s">
        <v>38</v>
      </c>
    </row>
    <row r="14" spans="1:10" ht="19.5" customHeight="1" x14ac:dyDescent="0.35">
      <c r="B14" s="9">
        <f t="array" aca="1" ref="B14:H14" ca="1">DaysAndWeeks+DATE(CalendarYear,7,1)-WEEKDAY(DATE(CalendarYear,7,1),(WeekStart="Lunes")+1)+8</f>
        <v>45480</v>
      </c>
      <c r="C14" s="9">
        <f ca="1"/>
        <v>45481</v>
      </c>
      <c r="D14" s="9">
        <f ca="1"/>
        <v>45482</v>
      </c>
      <c r="E14" s="9">
        <f ca="1"/>
        <v>45483</v>
      </c>
      <c r="F14" s="9">
        <f ca="1"/>
        <v>45484</v>
      </c>
      <c r="G14" s="9">
        <f ca="1"/>
        <v>45485</v>
      </c>
      <c r="H14" s="9">
        <f ca="1"/>
        <v>45486</v>
      </c>
    </row>
    <row r="15" spans="1:10" ht="58" customHeight="1" x14ac:dyDescent="0.35">
      <c r="B15" s="11"/>
      <c r="C15" s="11"/>
      <c r="D15" s="11"/>
      <c r="E15" s="11"/>
      <c r="F15" s="11"/>
      <c r="G15" s="11"/>
      <c r="H15" s="11"/>
    </row>
    <row r="16" spans="1:10" ht="19.5" customHeight="1" x14ac:dyDescent="0.35">
      <c r="B16" s="7">
        <f t="array" aca="1" ref="B16:H16" ca="1">DaysAndWeeks+DATE(CalendarYear,7,1)-WEEKDAY(DATE(CalendarYear,7,1),(WeekStart="Lunes")+1)+15</f>
        <v>45487</v>
      </c>
      <c r="C16" s="7">
        <f ca="1"/>
        <v>45488</v>
      </c>
      <c r="D16" s="7">
        <f ca="1"/>
        <v>45489</v>
      </c>
      <c r="E16" s="7">
        <f ca="1"/>
        <v>45490</v>
      </c>
      <c r="F16" s="7">
        <f ca="1"/>
        <v>45491</v>
      </c>
      <c r="G16" s="7">
        <f ca="1"/>
        <v>45492</v>
      </c>
      <c r="H16" s="7">
        <f ca="1"/>
        <v>45493</v>
      </c>
    </row>
    <row r="17" spans="2:8" ht="58" customHeight="1" x14ac:dyDescent="0.35">
      <c r="C17" s="23"/>
      <c r="F17" s="11"/>
    </row>
    <row r="18" spans="2:8" ht="19.5" customHeight="1" x14ac:dyDescent="0.35">
      <c r="B18" s="9">
        <f t="array" aca="1" ref="B18:H18" ca="1">DaysAndWeeks+DATE(CalendarYear,7,1)-WEEKDAY(DATE(CalendarYear,7,1),(WeekStart="Lunes")+1)+22</f>
        <v>45494</v>
      </c>
      <c r="C18" s="9">
        <f ca="1"/>
        <v>45495</v>
      </c>
      <c r="D18" s="9">
        <f ca="1"/>
        <v>45496</v>
      </c>
      <c r="E18" s="9">
        <f ca="1"/>
        <v>45497</v>
      </c>
      <c r="F18" s="9">
        <f ca="1"/>
        <v>45498</v>
      </c>
      <c r="G18" s="9">
        <f ca="1"/>
        <v>45499</v>
      </c>
      <c r="H18" s="9">
        <f ca="1"/>
        <v>45500</v>
      </c>
    </row>
    <row r="19" spans="2:8" ht="58" customHeight="1" x14ac:dyDescent="0.35">
      <c r="B19" s="11"/>
      <c r="C19" s="11"/>
      <c r="D19" s="11"/>
      <c r="E19" s="11"/>
      <c r="F19" s="11"/>
      <c r="G19" s="11"/>
      <c r="H19" s="11"/>
    </row>
    <row r="20" spans="2:8" ht="19.5" customHeight="1" x14ac:dyDescent="0.35">
      <c r="B20" s="7">
        <f t="array" aca="1" ref="B20:H20" ca="1">DaysAndWeeks+DATE(CalendarYear,7,1)-WEEKDAY(DATE(CalendarYear,7,1),(WeekStart="Lunes")+1)+29</f>
        <v>45501</v>
      </c>
      <c r="C20" s="7">
        <f ca="1"/>
        <v>45502</v>
      </c>
      <c r="D20" s="7">
        <f ca="1"/>
        <v>45503</v>
      </c>
      <c r="E20" s="7">
        <f ca="1"/>
        <v>45504</v>
      </c>
      <c r="F20" s="7">
        <f ca="1"/>
        <v>45505</v>
      </c>
      <c r="G20" s="7">
        <f ca="1"/>
        <v>45506</v>
      </c>
      <c r="H20" s="7">
        <f ca="1"/>
        <v>45507</v>
      </c>
    </row>
    <row r="21" spans="2:8" ht="58" customHeight="1" x14ac:dyDescent="0.35"/>
    <row r="22" spans="2:8" ht="19.5" customHeight="1" x14ac:dyDescent="0.35">
      <c r="B22" s="9">
        <f t="array" aca="1" ref="B22:C22" ca="1">DaysAndWeeks+DATE(CalendarYear,7,1)-WEEKDAY(DATE(CalendarYear,7,1),(WeekStart="Lunes")+1)+36</f>
        <v>45508</v>
      </c>
      <c r="C22" s="9">
        <f ca="1"/>
        <v>45509</v>
      </c>
      <c r="D22" s="66" t="s">
        <v>0</v>
      </c>
      <c r="E22" s="67"/>
      <c r="F22" s="67"/>
      <c r="G22" s="67"/>
      <c r="H22" s="67"/>
    </row>
    <row r="23" spans="2:8" ht="58" customHeight="1" x14ac:dyDescent="0.35">
      <c r="B23" s="11"/>
      <c r="C23" s="11"/>
      <c r="D23" s="66"/>
      <c r="E23" s="67"/>
      <c r="F23" s="67"/>
      <c r="G23" s="67"/>
      <c r="H23" s="67"/>
    </row>
  </sheetData>
  <mergeCells count="6">
    <mergeCell ref="D22:D23"/>
    <mergeCell ref="E22:H23"/>
    <mergeCell ref="A1:J5"/>
    <mergeCell ref="A6:J6"/>
    <mergeCell ref="H8:I9"/>
    <mergeCell ref="J8:J9"/>
  </mergeCells>
  <conditionalFormatting sqref="B12:G12">
    <cfRule type="expression" dxfId="11" priority="1">
      <formula>DAY(B12)&gt;8</formula>
    </cfRule>
  </conditionalFormatting>
  <conditionalFormatting sqref="B20:H20 B22:C22">
    <cfRule type="expression" dxfId="10" priority="2">
      <formula>AND(DAY(B20)&gt;=1,DAY(B20)&lt;=15)</formula>
    </cfRule>
  </conditionalFormatting>
  <dataValidations count="9">
    <dataValidation allowBlank="1" showInputMessage="1" showErrorMessage="1" prompt="El día laborable se determinará    _x000a_automáticamente." sqref="C11:H11"/>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0"/>
    <dataValidation allowBlank="1" showInputMessage="1" showErrorMessage="1" prompt="Esta fila y las filas 5, 7, 9, 11 y 13 contienen días naturales de la semana. Si esta celda no contiene el número 1, se trata de un día del mes anterior. Escriba notas en la celda E13." sqref="B12"/>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11"/>
    <dataValidation allowBlank="1" showInputMessage="1" showErrorMessage="1" prompt="El año de esta celda se actualiza automáticamente. Seleccione otro año en la celda K2 para cambiar de año." sqref="C10:D10"/>
    <dataValidation allowBlank="1" showInputMessage="1" showErrorMessage="1" prompt="Calendario del mes de julio" sqref="A10"/>
    <dataValidation allowBlank="1" showInputMessage="1" showErrorMessage="1" prompt="Escriba notas en la celda a la derecha." sqref="D22:D23"/>
    <dataValidation allowBlank="1" showInputMessage="1" showErrorMessage="1" prompt="Escriba notas en esta celda." sqref="E22:H23"/>
    <dataValidation allowBlank="1" showInputMessage="1" showErrorMessage="1" prompt="Las celdas de esta fila y las filas 6, 8, 10, 12 y 14 son para escribir notas diarias relacionadas con el día natural de la celda anterior." sqref="B13"/>
  </dataValidations>
  <printOptions horizontalCentered="1" verticalCentered="1"/>
  <pageMargins left="0.7" right="0.7" top="0.75" bottom="0.75" header="0.3" footer="0.3"/>
  <pageSetup paperSize="9" scale="86" orientation="landscape" r:id="rId1"/>
  <headerFooter differentFirst="1">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J23"/>
  <sheetViews>
    <sheetView showGridLines="0" tabSelected="1" workbookViewId="0">
      <selection sqref="A1:J5"/>
    </sheetView>
  </sheetViews>
  <sheetFormatPr baseColWidth="10" defaultColWidth="8.7265625" defaultRowHeight="14.5" x14ac:dyDescent="0.35"/>
  <cols>
    <col min="1" max="1" width="2.6328125" customWidth="1"/>
    <col min="2" max="2" width="18.26953125" customWidth="1"/>
    <col min="3" max="5" width="17.6328125" customWidth="1"/>
    <col min="6" max="6" width="24.81640625" bestFit="1" customWidth="1"/>
    <col min="7" max="7" width="17.6328125" customWidth="1"/>
    <col min="8" max="8" width="10.54296875" bestFit="1" customWidth="1"/>
    <col min="9" max="9" width="20.7265625" customWidth="1"/>
    <col min="10" max="10" width="16.90625" bestFit="1" customWidth="1"/>
  </cols>
  <sheetData>
    <row r="1" spans="1:10" x14ac:dyDescent="0.35">
      <c r="A1" s="70"/>
      <c r="B1" s="77"/>
      <c r="C1" s="77"/>
      <c r="D1" s="77"/>
      <c r="E1" s="77"/>
      <c r="F1" s="77"/>
      <c r="G1" s="77"/>
      <c r="H1" s="77"/>
      <c r="I1" s="77"/>
      <c r="J1" s="77"/>
    </row>
    <row r="2" spans="1:10" x14ac:dyDescent="0.35">
      <c r="A2" s="77"/>
      <c r="B2" s="77"/>
      <c r="C2" s="77"/>
      <c r="D2" s="77"/>
      <c r="E2" s="77"/>
      <c r="F2" s="77"/>
      <c r="G2" s="77"/>
      <c r="H2" s="77"/>
      <c r="I2" s="77"/>
      <c r="J2" s="77"/>
    </row>
    <row r="3" spans="1:10" x14ac:dyDescent="0.35">
      <c r="A3" s="77"/>
      <c r="B3" s="77"/>
      <c r="C3" s="77"/>
      <c r="D3" s="77"/>
      <c r="E3" s="77"/>
      <c r="F3" s="77"/>
      <c r="G3" s="77"/>
      <c r="H3" s="77"/>
      <c r="I3" s="77"/>
      <c r="J3" s="77"/>
    </row>
    <row r="4" spans="1:10" x14ac:dyDescent="0.35">
      <c r="A4" s="77"/>
      <c r="B4" s="77"/>
      <c r="C4" s="77"/>
      <c r="D4" s="77"/>
      <c r="E4" s="77"/>
      <c r="F4" s="77"/>
      <c r="G4" s="77"/>
      <c r="H4" s="77"/>
      <c r="I4" s="77"/>
      <c r="J4" s="77"/>
    </row>
    <row r="5" spans="1:10" x14ac:dyDescent="0.35">
      <c r="A5" s="77"/>
      <c r="B5" s="77"/>
      <c r="C5" s="77"/>
      <c r="D5" s="77"/>
      <c r="E5" s="77"/>
      <c r="F5" s="77"/>
      <c r="G5" s="77"/>
      <c r="H5" s="77"/>
      <c r="I5" s="77"/>
      <c r="J5" s="77"/>
    </row>
    <row r="6" spans="1:10" ht="18" x14ac:dyDescent="0.35">
      <c r="A6" s="63" t="s">
        <v>19</v>
      </c>
      <c r="B6" s="63"/>
      <c r="C6" s="63"/>
      <c r="D6" s="63"/>
      <c r="E6" s="63"/>
      <c r="F6" s="63"/>
      <c r="G6" s="63"/>
      <c r="H6" s="63"/>
      <c r="I6" s="63"/>
      <c r="J6" s="63"/>
    </row>
    <row r="7" spans="1:10" ht="15" thickBot="1" x14ac:dyDescent="0.25">
      <c r="A7" s="12"/>
      <c r="B7" s="12"/>
      <c r="C7" s="12"/>
      <c r="D7" s="12"/>
      <c r="E7" s="12"/>
      <c r="F7" s="12"/>
      <c r="G7" s="12"/>
      <c r="H7" s="12"/>
      <c r="I7" s="12"/>
      <c r="J7" s="12"/>
    </row>
    <row r="8" spans="1:10" x14ac:dyDescent="0.2">
      <c r="A8" s="12"/>
      <c r="B8" s="12"/>
      <c r="C8" s="12"/>
      <c r="D8" s="12"/>
      <c r="E8" s="12"/>
      <c r="F8" s="12"/>
      <c r="G8" s="12"/>
      <c r="H8" s="71" t="s">
        <v>5</v>
      </c>
      <c r="I8" s="72"/>
      <c r="J8" s="75" t="s">
        <v>7</v>
      </c>
    </row>
    <row r="9" spans="1:10" ht="15" thickBot="1" x14ac:dyDescent="0.25">
      <c r="A9" s="12"/>
      <c r="B9" s="12"/>
      <c r="C9" s="12"/>
      <c r="D9" s="12"/>
      <c r="E9" s="12"/>
      <c r="F9" s="12"/>
      <c r="G9" s="12"/>
      <c r="H9" s="73"/>
      <c r="I9" s="74"/>
      <c r="J9" s="76"/>
    </row>
    <row r="10" spans="1:10" ht="59.25" customHeight="1" x14ac:dyDescent="0.35">
      <c r="B10" s="58" t="str">
        <f ca="1">"Agosto "&amp;CalendarYear</f>
        <v>Agosto 2024</v>
      </c>
      <c r="C10" s="10"/>
      <c r="D10" s="10"/>
      <c r="E10" s="3"/>
      <c r="F10" s="3"/>
      <c r="G10" s="3"/>
      <c r="H10" s="4"/>
    </row>
    <row r="11" spans="1:10" s="59" customFormat="1" ht="21.75" customHeight="1" thickBot="1" x14ac:dyDescent="0.4">
      <c r="B11" s="41" t="str">
        <f>IF(WeekStart="DOMINGO", "DOMINGO","LUNES")</f>
        <v>DOMINGO</v>
      </c>
      <c r="C11" s="41" t="str">
        <f t="shared" ref="C11:H11" ca="1" si="0">UPPER(TEXT(C12,"dddd"))</f>
        <v>LUNES</v>
      </c>
      <c r="D11" s="41" t="str">
        <f t="shared" ca="1" si="0"/>
        <v>MARTES</v>
      </c>
      <c r="E11" s="41" t="str">
        <f t="shared" ca="1" si="0"/>
        <v>MIÉRCOLES</v>
      </c>
      <c r="F11" s="41" t="str">
        <f t="shared" ca="1" si="0"/>
        <v>JUEVES</v>
      </c>
      <c r="G11" s="41" t="str">
        <f t="shared" ca="1" si="0"/>
        <v>VIERNES</v>
      </c>
      <c r="H11" s="41" t="str">
        <f t="shared" ca="1" si="0"/>
        <v>SÁBADO</v>
      </c>
    </row>
    <row r="12" spans="1:10" ht="19.5" customHeight="1" x14ac:dyDescent="0.35">
      <c r="B12" s="7">
        <f t="array" aca="1" ref="B12:H12" ca="1">DaysAndWeeks+DATE(CalendarYear,8,1)-WEEKDAY(DATE(CalendarYear,8,1),(WeekStart="Lunes")+1)+1</f>
        <v>45501</v>
      </c>
      <c r="C12" s="7">
        <f ca="1"/>
        <v>45502</v>
      </c>
      <c r="D12" s="7">
        <f ca="1"/>
        <v>45503</v>
      </c>
      <c r="E12" s="7">
        <f ca="1"/>
        <v>45504</v>
      </c>
      <c r="F12" s="7">
        <f ca="1"/>
        <v>45505</v>
      </c>
      <c r="G12" s="7">
        <f ca="1"/>
        <v>45506</v>
      </c>
      <c r="H12" s="7">
        <f ca="1"/>
        <v>45507</v>
      </c>
    </row>
    <row r="13" spans="1:10" ht="58" customHeight="1" x14ac:dyDescent="0.35">
      <c r="E13" s="11"/>
    </row>
    <row r="14" spans="1:10" ht="19.5" customHeight="1" x14ac:dyDescent="0.35">
      <c r="B14" s="9">
        <f t="array" aca="1" ref="B14:H14" ca="1">DaysAndWeeks+DATE(CalendarYear,8,1)-WEEKDAY(DATE(CalendarYear,8,1),(WeekStart="Lunes")+1)+8</f>
        <v>45508</v>
      </c>
      <c r="C14" s="9">
        <f ca="1"/>
        <v>45509</v>
      </c>
      <c r="D14" s="9">
        <f ca="1"/>
        <v>45510</v>
      </c>
      <c r="E14" s="9">
        <f ca="1"/>
        <v>45511</v>
      </c>
      <c r="F14" s="9">
        <f ca="1"/>
        <v>45512</v>
      </c>
      <c r="G14" s="9">
        <f ca="1"/>
        <v>45513</v>
      </c>
      <c r="H14" s="9">
        <f ca="1"/>
        <v>45514</v>
      </c>
    </row>
    <row r="15" spans="1:10" ht="58" customHeight="1" x14ac:dyDescent="0.35">
      <c r="B15" s="11"/>
      <c r="C15" s="11"/>
      <c r="D15" s="11"/>
      <c r="E15" s="11"/>
      <c r="F15" s="24"/>
      <c r="G15" s="11"/>
      <c r="H15" s="11"/>
    </row>
    <row r="16" spans="1:10" ht="19.5" customHeight="1" x14ac:dyDescent="0.35">
      <c r="B16" s="7">
        <f t="array" aca="1" ref="B16:H16" ca="1">DaysAndWeeks+DATE(CalendarYear,8,1)-WEEKDAY(DATE(CalendarYear,8,1),(WeekStart="Lunes")+1)+15</f>
        <v>45515</v>
      </c>
      <c r="C16" s="7">
        <f ca="1"/>
        <v>45516</v>
      </c>
      <c r="D16" s="7">
        <f ca="1"/>
        <v>45517</v>
      </c>
      <c r="E16" s="7">
        <f ca="1"/>
        <v>45518</v>
      </c>
      <c r="F16" s="7">
        <f ca="1"/>
        <v>45519</v>
      </c>
      <c r="G16" s="7">
        <f ca="1"/>
        <v>45520</v>
      </c>
      <c r="H16" s="7">
        <f ca="1"/>
        <v>45521</v>
      </c>
    </row>
    <row r="17" spans="2:8" ht="58" customHeight="1" x14ac:dyDescent="0.35">
      <c r="F17" s="11"/>
    </row>
    <row r="18" spans="2:8" ht="19.5" customHeight="1" x14ac:dyDescent="0.35">
      <c r="B18" s="9">
        <f t="array" aca="1" ref="B18:H18" ca="1">DaysAndWeeks+DATE(CalendarYear,8,1)-WEEKDAY(DATE(CalendarYear,8,1),(WeekStart="Lunes")+1)+22</f>
        <v>45522</v>
      </c>
      <c r="C18" s="9">
        <f ca="1"/>
        <v>45523</v>
      </c>
      <c r="D18" s="9">
        <f ca="1"/>
        <v>45524</v>
      </c>
      <c r="E18" s="9">
        <f ca="1"/>
        <v>45525</v>
      </c>
      <c r="F18" s="9">
        <f ca="1"/>
        <v>45526</v>
      </c>
      <c r="G18" s="9">
        <f ca="1"/>
        <v>45527</v>
      </c>
      <c r="H18" s="9">
        <f ca="1"/>
        <v>45528</v>
      </c>
    </row>
    <row r="19" spans="2:8" ht="58" customHeight="1" x14ac:dyDescent="0.35">
      <c r="B19" s="11"/>
      <c r="C19" s="11"/>
      <c r="D19" s="11"/>
      <c r="E19" s="11"/>
      <c r="F19" s="11"/>
      <c r="G19" s="61" t="s">
        <v>39</v>
      </c>
      <c r="H19" s="11"/>
    </row>
    <row r="20" spans="2:8" ht="19.5" customHeight="1" x14ac:dyDescent="0.35">
      <c r="B20" s="7">
        <f t="array" aca="1" ref="B20:H20" ca="1">DaysAndWeeks+DATE(CalendarYear,8,1)-WEEKDAY(DATE(CalendarYear,8,1),(WeekStart="Lunes")+1)+29</f>
        <v>45529</v>
      </c>
      <c r="C20" s="7">
        <f ca="1"/>
        <v>45530</v>
      </c>
      <c r="D20" s="7">
        <f ca="1"/>
        <v>45531</v>
      </c>
      <c r="E20" s="7">
        <f ca="1"/>
        <v>45532</v>
      </c>
      <c r="F20" s="7">
        <f ca="1"/>
        <v>45533</v>
      </c>
      <c r="G20" s="7">
        <f ca="1"/>
        <v>45534</v>
      </c>
      <c r="H20" s="7">
        <f ca="1"/>
        <v>45535</v>
      </c>
    </row>
    <row r="21" spans="2:8" ht="58" customHeight="1" x14ac:dyDescent="0.35">
      <c r="C21" s="11"/>
      <c r="D21" s="11"/>
      <c r="F21" s="61" t="s">
        <v>40</v>
      </c>
      <c r="G21" s="61" t="s">
        <v>41</v>
      </c>
    </row>
    <row r="22" spans="2:8" ht="19.5" customHeight="1" x14ac:dyDescent="0.35">
      <c r="B22" s="9">
        <f t="array" aca="1" ref="B22:C22" ca="1">DaysAndWeeks+DATE(CalendarYear,8,1)-WEEKDAY(DATE(CalendarYear,8,1),(WeekStart="Lunes")+1)+36</f>
        <v>45536</v>
      </c>
      <c r="C22" s="9">
        <f ca="1"/>
        <v>45537</v>
      </c>
      <c r="D22" s="66" t="s">
        <v>0</v>
      </c>
      <c r="E22" s="67"/>
      <c r="F22" s="67"/>
      <c r="G22" s="67"/>
      <c r="H22" s="67"/>
    </row>
    <row r="23" spans="2:8" ht="58" customHeight="1" x14ac:dyDescent="0.35">
      <c r="B23" s="11"/>
      <c r="C23" s="11"/>
      <c r="D23" s="66"/>
      <c r="E23" s="67"/>
      <c r="F23" s="67"/>
      <c r="G23" s="67"/>
      <c r="H23" s="67"/>
    </row>
  </sheetData>
  <mergeCells count="6">
    <mergeCell ref="D22:D23"/>
    <mergeCell ref="E22:H23"/>
    <mergeCell ref="A1:J5"/>
    <mergeCell ref="A6:J6"/>
    <mergeCell ref="H8:I9"/>
    <mergeCell ref="J8:J9"/>
  </mergeCells>
  <conditionalFormatting sqref="B12:G12">
    <cfRule type="expression" dxfId="9" priority="1">
      <formula>DAY(B12)&gt;8</formula>
    </cfRule>
  </conditionalFormatting>
  <conditionalFormatting sqref="B20:H20 B22:C22">
    <cfRule type="expression" dxfId="8" priority="2">
      <formula>AND(DAY(B20)&gt;=1,DAY(B20)&lt;=15)</formula>
    </cfRule>
  </conditionalFormatting>
  <dataValidations count="9">
    <dataValidation allowBlank="1" showInputMessage="1" showErrorMessage="1" prompt="El día laborable se determinará    _x000a_automáticamente." sqref="C11:H11"/>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0"/>
    <dataValidation allowBlank="1" showInputMessage="1" showErrorMessage="1" prompt="Esta fila y las filas 5, 7, 9, 11 y 13 contienen días naturales de la semana. Si esta celda no contiene el número 1, se trata de un día del mes anterior. Escriba notas en la celda E13." sqref="B12"/>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11"/>
    <dataValidation allowBlank="1" showInputMessage="1" showErrorMessage="1" prompt="El año de esta celda se actualiza automáticamente. Seleccione otro año en la celda K2 para cambiar de año." sqref="C10:D10"/>
    <dataValidation allowBlank="1" showInputMessage="1" showErrorMessage="1" prompt="Calendario del mes de agosto" sqref="A10"/>
    <dataValidation allowBlank="1" showInputMessage="1" showErrorMessage="1" prompt="Escriba notas en la celda a la derecha." sqref="D22:D23"/>
    <dataValidation allowBlank="1" showInputMessage="1" showErrorMessage="1" prompt="Escriba notas en esta celda." sqref="E22:H23"/>
    <dataValidation allowBlank="1" showInputMessage="1" showErrorMessage="1" prompt="Las celdas de esta fila y las filas 6, 8, 10, 12 y 14 son para escribir notas diarias relacionadas con el día natural de la celda anterior." sqref="B13"/>
  </dataValidations>
  <printOptions horizontalCentered="1" verticalCentered="1"/>
  <pageMargins left="0.7" right="0.7" top="0.75" bottom="0.75" header="0.3" footer="0.3"/>
  <pageSetup paperSize="9" scale="86" orientation="landscape" r:id="rId1"/>
  <headerFooter differentFirst="1">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fitToPage="1"/>
  </sheetPr>
  <dimension ref="A1:J23"/>
  <sheetViews>
    <sheetView showGridLines="0" workbookViewId="0">
      <selection activeCell="A6" sqref="A6:J6"/>
    </sheetView>
  </sheetViews>
  <sheetFormatPr baseColWidth="10" defaultColWidth="8.7265625" defaultRowHeight="14.5" x14ac:dyDescent="0.35"/>
  <cols>
    <col min="1" max="1" width="2.6328125" customWidth="1"/>
    <col min="2" max="2" width="18.26953125" customWidth="1"/>
    <col min="3" max="8" width="17.6328125" customWidth="1"/>
    <col min="9" max="9" width="3.7265625" customWidth="1"/>
    <col min="10" max="10" width="12" customWidth="1"/>
  </cols>
  <sheetData>
    <row r="1" spans="1:10" x14ac:dyDescent="0.35">
      <c r="A1" s="70"/>
      <c r="B1" s="77"/>
      <c r="C1" s="77"/>
      <c r="D1" s="77"/>
      <c r="E1" s="77"/>
      <c r="F1" s="77"/>
      <c r="G1" s="77"/>
      <c r="H1" s="77"/>
      <c r="I1" s="77"/>
      <c r="J1" s="77"/>
    </row>
    <row r="2" spans="1:10" x14ac:dyDescent="0.35">
      <c r="A2" s="77"/>
      <c r="B2" s="77"/>
      <c r="C2" s="77"/>
      <c r="D2" s="77"/>
      <c r="E2" s="77"/>
      <c r="F2" s="77"/>
      <c r="G2" s="77"/>
      <c r="H2" s="77"/>
      <c r="I2" s="77"/>
      <c r="J2" s="77"/>
    </row>
    <row r="3" spans="1:10" x14ac:dyDescent="0.35">
      <c r="A3" s="77"/>
      <c r="B3" s="77"/>
      <c r="C3" s="77"/>
      <c r="D3" s="77"/>
      <c r="E3" s="77"/>
      <c r="F3" s="77"/>
      <c r="G3" s="77"/>
      <c r="H3" s="77"/>
      <c r="I3" s="77"/>
      <c r="J3" s="77"/>
    </row>
    <row r="4" spans="1:10" x14ac:dyDescent="0.35">
      <c r="A4" s="77"/>
      <c r="B4" s="77"/>
      <c r="C4" s="77"/>
      <c r="D4" s="77"/>
      <c r="E4" s="77"/>
      <c r="F4" s="77"/>
      <c r="G4" s="77"/>
      <c r="H4" s="77"/>
      <c r="I4" s="77"/>
      <c r="J4" s="77"/>
    </row>
    <row r="5" spans="1:10" x14ac:dyDescent="0.35">
      <c r="A5" s="77"/>
      <c r="B5" s="77"/>
      <c r="C5" s="77"/>
      <c r="D5" s="77"/>
      <c r="E5" s="77"/>
      <c r="F5" s="77"/>
      <c r="G5" s="77"/>
      <c r="H5" s="77"/>
      <c r="I5" s="77"/>
      <c r="J5" s="77"/>
    </row>
    <row r="6" spans="1:10" ht="18" x14ac:dyDescent="0.35">
      <c r="A6" s="63" t="s">
        <v>20</v>
      </c>
      <c r="B6" s="63"/>
      <c r="C6" s="63"/>
      <c r="D6" s="63"/>
      <c r="E6" s="63"/>
      <c r="F6" s="63"/>
      <c r="G6" s="63"/>
      <c r="H6" s="63"/>
      <c r="I6" s="63"/>
      <c r="J6" s="63"/>
    </row>
    <row r="7" spans="1:10" ht="15" thickBot="1" x14ac:dyDescent="0.25">
      <c r="A7" s="12"/>
      <c r="B7" s="12"/>
      <c r="C7" s="12"/>
      <c r="D7" s="12"/>
      <c r="E7" s="12"/>
      <c r="F7" s="12"/>
      <c r="G7" s="12"/>
      <c r="H7" s="12"/>
      <c r="I7" s="12"/>
      <c r="J7" s="12"/>
    </row>
    <row r="8" spans="1:10" x14ac:dyDescent="0.2">
      <c r="A8" s="12"/>
      <c r="B8" s="12"/>
      <c r="C8" s="12"/>
      <c r="D8" s="12"/>
      <c r="E8" s="12"/>
      <c r="F8" s="12"/>
      <c r="G8" s="12"/>
      <c r="H8" s="71" t="s">
        <v>5</v>
      </c>
      <c r="I8" s="72"/>
      <c r="J8" s="75" t="s">
        <v>7</v>
      </c>
    </row>
    <row r="9" spans="1:10" ht="15" thickBot="1" x14ac:dyDescent="0.25">
      <c r="A9" s="12"/>
      <c r="B9" s="12"/>
      <c r="C9" s="12"/>
      <c r="D9" s="12"/>
      <c r="E9" s="12"/>
      <c r="F9" s="12"/>
      <c r="G9" s="12"/>
      <c r="H9" s="73"/>
      <c r="I9" s="74"/>
      <c r="J9" s="76"/>
    </row>
    <row r="10" spans="1:10" ht="59.25" customHeight="1" x14ac:dyDescent="0.35">
      <c r="B10" s="58" t="str">
        <f ca="1">"Septiembre "&amp;CalendarYear</f>
        <v>Septiembre 2024</v>
      </c>
      <c r="C10" s="10"/>
      <c r="D10" s="10"/>
      <c r="E10" s="3"/>
      <c r="F10" s="3"/>
      <c r="G10" s="3"/>
      <c r="H10" s="4"/>
    </row>
    <row r="11" spans="1:10" s="59" customFormat="1" ht="21.75" customHeight="1" thickBot="1" x14ac:dyDescent="0.4">
      <c r="B11" s="41" t="str">
        <f>IF(WeekStart="DOMINGO", "DOMINGO","LUNES")</f>
        <v>DOMINGO</v>
      </c>
      <c r="C11" s="41" t="str">
        <f t="shared" ref="C11:H11" ca="1" si="0">UPPER(TEXT(C12,"dddd"))</f>
        <v>LUNES</v>
      </c>
      <c r="D11" s="41" t="str">
        <f t="shared" ca="1" si="0"/>
        <v>MARTES</v>
      </c>
      <c r="E11" s="41" t="str">
        <f t="shared" ca="1" si="0"/>
        <v>MIÉRCOLES</v>
      </c>
      <c r="F11" s="41" t="str">
        <f t="shared" ca="1" si="0"/>
        <v>JUEVES</v>
      </c>
      <c r="G11" s="41" t="str">
        <f t="shared" ca="1" si="0"/>
        <v>VIERNES</v>
      </c>
      <c r="H11" s="41" t="str">
        <f t="shared" ca="1" si="0"/>
        <v>SÁBADO</v>
      </c>
    </row>
    <row r="12" spans="1:10" ht="19.5" customHeight="1" x14ac:dyDescent="0.35">
      <c r="B12" s="7">
        <f t="array" aca="1" ref="B12:H12" ca="1">DaysAndWeeks+DATE(CalendarYear,9,1)-WEEKDAY(DATE(CalendarYear,9,1),(WeekStart="Lunes")+1)+1</f>
        <v>45536</v>
      </c>
      <c r="C12" s="7">
        <f ca="1"/>
        <v>45537</v>
      </c>
      <c r="D12" s="7">
        <f ca="1"/>
        <v>45538</v>
      </c>
      <c r="E12" s="7">
        <f ca="1"/>
        <v>45539</v>
      </c>
      <c r="F12" s="7">
        <f ca="1"/>
        <v>45540</v>
      </c>
      <c r="G12" s="7">
        <f ca="1"/>
        <v>45541</v>
      </c>
      <c r="H12" s="7">
        <f ca="1"/>
        <v>45542</v>
      </c>
    </row>
    <row r="13" spans="1:10" ht="58" customHeight="1" x14ac:dyDescent="0.35"/>
    <row r="14" spans="1:10" ht="19.5" customHeight="1" x14ac:dyDescent="0.35">
      <c r="B14" s="9">
        <f t="array" aca="1" ref="B14:H14" ca="1">DaysAndWeeks+DATE(CalendarYear,9,1)-WEEKDAY(DATE(CalendarYear,9,1),(WeekStart="Lunes")+1)+8</f>
        <v>45543</v>
      </c>
      <c r="C14" s="9">
        <f ca="1"/>
        <v>45544</v>
      </c>
      <c r="D14" s="9">
        <f ca="1"/>
        <v>45545</v>
      </c>
      <c r="E14" s="9">
        <f ca="1"/>
        <v>45546</v>
      </c>
      <c r="F14" s="9">
        <f ca="1"/>
        <v>45547</v>
      </c>
      <c r="G14" s="9">
        <f ca="1"/>
        <v>45548</v>
      </c>
      <c r="H14" s="9">
        <f ca="1"/>
        <v>45549</v>
      </c>
    </row>
    <row r="15" spans="1:10" ht="58" customHeight="1" x14ac:dyDescent="0.35">
      <c r="B15" s="11"/>
      <c r="C15" s="11"/>
      <c r="D15" s="11"/>
      <c r="E15" s="11"/>
      <c r="F15" s="11"/>
      <c r="H15" s="11"/>
    </row>
    <row r="16" spans="1:10" ht="19.5" customHeight="1" x14ac:dyDescent="0.35">
      <c r="B16" s="7">
        <f t="array" aca="1" ref="B16:H16" ca="1">DaysAndWeeks+DATE(CalendarYear,9,1)-WEEKDAY(DATE(CalendarYear,9,1),(WeekStart="Lunes")+1)+15</f>
        <v>45550</v>
      </c>
      <c r="C16" s="7">
        <f ca="1"/>
        <v>45551</v>
      </c>
      <c r="D16" s="7">
        <f ca="1"/>
        <v>45552</v>
      </c>
      <c r="E16" s="7">
        <f ca="1"/>
        <v>45553</v>
      </c>
      <c r="F16" s="7">
        <f ca="1"/>
        <v>45554</v>
      </c>
      <c r="G16" s="7">
        <f ca="1"/>
        <v>45555</v>
      </c>
      <c r="H16" s="7">
        <f ca="1"/>
        <v>45556</v>
      </c>
    </row>
    <row r="17" spans="2:8" ht="58" customHeight="1" x14ac:dyDescent="0.35">
      <c r="D17" s="11"/>
      <c r="E17" s="11"/>
    </row>
    <row r="18" spans="2:8" ht="19.5" customHeight="1" x14ac:dyDescent="0.35">
      <c r="B18" s="9">
        <f t="array" aca="1" ref="B18:H18" ca="1">DaysAndWeeks+DATE(CalendarYear,9,1)-WEEKDAY(DATE(CalendarYear,9,1),(WeekStart="Lunes")+1)+22</f>
        <v>45557</v>
      </c>
      <c r="C18" s="9">
        <f ca="1"/>
        <v>45558</v>
      </c>
      <c r="D18" s="9">
        <f ca="1"/>
        <v>45559</v>
      </c>
      <c r="E18" s="9">
        <f ca="1"/>
        <v>45560</v>
      </c>
      <c r="F18" s="9">
        <f ca="1"/>
        <v>45561</v>
      </c>
      <c r="G18" s="9">
        <f ca="1"/>
        <v>45562</v>
      </c>
      <c r="H18" s="9">
        <f ca="1"/>
        <v>45563</v>
      </c>
    </row>
    <row r="19" spans="2:8" ht="58" customHeight="1" x14ac:dyDescent="0.35">
      <c r="B19" s="11"/>
      <c r="C19" s="11"/>
      <c r="D19" s="11"/>
      <c r="E19" s="11"/>
      <c r="F19" s="11"/>
      <c r="G19" s="11"/>
      <c r="H19" s="11"/>
    </row>
    <row r="20" spans="2:8" ht="19.5" customHeight="1" x14ac:dyDescent="0.35">
      <c r="B20" s="7">
        <f t="array" aca="1" ref="B20:H20" ca="1">DaysAndWeeks+DATE(CalendarYear,9,1)-WEEKDAY(DATE(CalendarYear,9,1),(WeekStart="Lunes")+1)+29</f>
        <v>45564</v>
      </c>
      <c r="C20" s="7">
        <f ca="1"/>
        <v>45565</v>
      </c>
      <c r="D20" s="7">
        <f ca="1"/>
        <v>45566</v>
      </c>
      <c r="E20" s="7">
        <f ca="1"/>
        <v>45567</v>
      </c>
      <c r="F20" s="7">
        <f ca="1"/>
        <v>45568</v>
      </c>
      <c r="G20" s="7">
        <f ca="1"/>
        <v>45569</v>
      </c>
      <c r="H20" s="7">
        <f ca="1"/>
        <v>45570</v>
      </c>
    </row>
    <row r="21" spans="2:8" ht="58" customHeight="1" x14ac:dyDescent="0.35">
      <c r="D21" s="11"/>
      <c r="F21" s="13"/>
    </row>
    <row r="22" spans="2:8" ht="19.5" customHeight="1" x14ac:dyDescent="0.35">
      <c r="B22" s="9">
        <f t="array" aca="1" ref="B22:C22" ca="1">DaysAndWeeks+DATE(CalendarYear,9,1)-WEEKDAY(DATE(CalendarYear,9,1),(WeekStart="Lunes")+1)+36</f>
        <v>45571</v>
      </c>
      <c r="C22" s="9">
        <f ca="1"/>
        <v>45572</v>
      </c>
      <c r="D22" s="66" t="s">
        <v>0</v>
      </c>
      <c r="E22" s="67"/>
      <c r="F22" s="67"/>
      <c r="G22" s="67"/>
      <c r="H22" s="67"/>
    </row>
    <row r="23" spans="2:8" ht="58" customHeight="1" x14ac:dyDescent="0.35">
      <c r="B23" s="11"/>
      <c r="C23" s="11"/>
      <c r="D23" s="66"/>
      <c r="E23" s="67"/>
      <c r="F23" s="67"/>
      <c r="G23" s="67"/>
      <c r="H23" s="67"/>
    </row>
  </sheetData>
  <mergeCells count="6">
    <mergeCell ref="D22:D23"/>
    <mergeCell ref="E22:H23"/>
    <mergeCell ref="A1:J5"/>
    <mergeCell ref="A6:J6"/>
    <mergeCell ref="H8:I9"/>
    <mergeCell ref="J8:J9"/>
  </mergeCells>
  <conditionalFormatting sqref="B12:G12">
    <cfRule type="expression" dxfId="7" priority="1">
      <formula>DAY(B12)&gt;8</formula>
    </cfRule>
  </conditionalFormatting>
  <conditionalFormatting sqref="B20:H20 B22:C22">
    <cfRule type="expression" dxfId="6" priority="2">
      <formula>AND(DAY(B20)&gt;=1,DAY(B20)&lt;=15)</formula>
    </cfRule>
  </conditionalFormatting>
  <dataValidations count="9">
    <dataValidation allowBlank="1" showInputMessage="1" showErrorMessage="1" prompt="El día laborable se determinará    _x000a_automáticamente." sqref="C11:H11"/>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0"/>
    <dataValidation allowBlank="1" showInputMessage="1" showErrorMessage="1" prompt="Esta fila y las filas 5, 7, 9, 11 y 13 contienen días naturales de la semana. Si esta celda no contiene el número 1, se trata de un día del mes anterior. Escriba notas en la celda E13." sqref="B12"/>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11"/>
    <dataValidation allowBlank="1" showInputMessage="1" showErrorMessage="1" prompt="El año de esta celda se actualiza automáticamente. Seleccione otro año en la celda K2 para cambiar de año." sqref="C10:D10"/>
    <dataValidation allowBlank="1" showInputMessage="1" showErrorMessage="1" prompt="Calendario del mes de septiembre" sqref="A10"/>
    <dataValidation allowBlank="1" showInputMessage="1" showErrorMessage="1" prompt="Escriba notas en la celda a la derecha." sqref="D22:D23"/>
    <dataValidation allowBlank="1" showInputMessage="1" showErrorMessage="1" prompt="Escriba notas en esta celda." sqref="E22:H23"/>
    <dataValidation allowBlank="1" showInputMessage="1" showErrorMessage="1" prompt="Las celdas de esta fila y las filas 6, 8, 10, 12 y 14 son para escribir notas diarias relacionadas con el día natural de la celda anterior." sqref="B13"/>
  </dataValidations>
  <printOptions horizontalCentered="1" verticalCentered="1"/>
  <pageMargins left="0.7" right="0.7" top="0.75" bottom="0.75" header="0.3" footer="0.3"/>
  <pageSetup paperSize="9" scale="86" orientation="landscape" r:id="rId1"/>
  <headerFooter differentFirst="1">
    <oddFoote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fitToPage="1"/>
  </sheetPr>
  <dimension ref="A1:J23"/>
  <sheetViews>
    <sheetView showGridLines="0" zoomScale="80" zoomScaleNormal="80" workbookViewId="0">
      <selection activeCell="A6" sqref="A6:J6"/>
    </sheetView>
  </sheetViews>
  <sheetFormatPr baseColWidth="10" defaultColWidth="8.7265625" defaultRowHeight="14.5" x14ac:dyDescent="0.35"/>
  <cols>
    <col min="1" max="1" width="2.6328125" customWidth="1"/>
    <col min="2" max="2" width="18.26953125" customWidth="1"/>
    <col min="3" max="7" width="17.6328125" customWidth="1"/>
    <col min="8" max="8" width="22.6328125" bestFit="1" customWidth="1"/>
    <col min="9" max="9" width="4.08984375" customWidth="1"/>
    <col min="10" max="10" width="11.453125" customWidth="1"/>
  </cols>
  <sheetData>
    <row r="1" spans="1:10" x14ac:dyDescent="0.35">
      <c r="A1" s="62"/>
      <c r="B1" s="62"/>
      <c r="C1" s="62"/>
      <c r="D1" s="62"/>
      <c r="E1" s="62"/>
      <c r="F1" s="62"/>
      <c r="G1" s="62"/>
      <c r="H1" s="62"/>
      <c r="I1" s="62"/>
      <c r="J1" s="62"/>
    </row>
    <row r="2" spans="1:10" x14ac:dyDescent="0.35">
      <c r="A2" s="62"/>
      <c r="B2" s="62"/>
      <c r="C2" s="62"/>
      <c r="D2" s="62"/>
      <c r="E2" s="62"/>
      <c r="F2" s="62"/>
      <c r="G2" s="62"/>
      <c r="H2" s="62"/>
      <c r="I2" s="62"/>
      <c r="J2" s="62"/>
    </row>
    <row r="3" spans="1:10" x14ac:dyDescent="0.35">
      <c r="A3" s="62"/>
      <c r="B3" s="62"/>
      <c r="C3" s="62"/>
      <c r="D3" s="62"/>
      <c r="E3" s="62"/>
      <c r="F3" s="62"/>
      <c r="G3" s="62"/>
      <c r="H3" s="62"/>
      <c r="I3" s="62"/>
      <c r="J3" s="62"/>
    </row>
    <row r="4" spans="1:10" x14ac:dyDescent="0.35">
      <c r="A4" s="62"/>
      <c r="B4" s="62"/>
      <c r="C4" s="62"/>
      <c r="D4" s="62"/>
      <c r="E4" s="62"/>
      <c r="F4" s="62"/>
      <c r="G4" s="62"/>
      <c r="H4" s="62"/>
      <c r="I4" s="62"/>
      <c r="J4" s="62"/>
    </row>
    <row r="5" spans="1:10" x14ac:dyDescent="0.35">
      <c r="A5" s="62"/>
      <c r="B5" s="62"/>
      <c r="C5" s="62"/>
      <c r="D5" s="62"/>
      <c r="E5" s="62"/>
      <c r="F5" s="62"/>
      <c r="G5" s="62"/>
      <c r="H5" s="62"/>
      <c r="I5" s="62"/>
      <c r="J5" s="62"/>
    </row>
    <row r="6" spans="1:10" ht="18" x14ac:dyDescent="0.35">
      <c r="A6" s="63" t="s">
        <v>21</v>
      </c>
      <c r="B6" s="63"/>
      <c r="C6" s="63"/>
      <c r="D6" s="63"/>
      <c r="E6" s="63"/>
      <c r="F6" s="63"/>
      <c r="G6" s="63"/>
      <c r="H6" s="63"/>
      <c r="I6" s="63"/>
      <c r="J6" s="63"/>
    </row>
    <row r="7" spans="1:10" ht="15" thickBot="1" x14ac:dyDescent="0.25">
      <c r="A7" s="12"/>
      <c r="B7" s="12"/>
      <c r="C7" s="12"/>
      <c r="D7" s="12"/>
      <c r="E7" s="12"/>
      <c r="F7" s="12"/>
      <c r="G7" s="12"/>
      <c r="H7" s="12"/>
      <c r="I7" s="12"/>
      <c r="J7" s="12"/>
    </row>
    <row r="8" spans="1:10" x14ac:dyDescent="0.2">
      <c r="A8" s="12"/>
      <c r="B8" s="12"/>
      <c r="C8" s="12"/>
      <c r="D8" s="12"/>
      <c r="E8" s="12"/>
      <c r="F8" s="12"/>
      <c r="G8" s="12"/>
      <c r="H8" s="71" t="s">
        <v>5</v>
      </c>
      <c r="I8" s="72"/>
      <c r="J8" s="75" t="s">
        <v>7</v>
      </c>
    </row>
    <row r="9" spans="1:10" ht="15" thickBot="1" x14ac:dyDescent="0.25">
      <c r="A9" s="12"/>
      <c r="B9" s="12"/>
      <c r="C9" s="12"/>
      <c r="D9" s="12"/>
      <c r="E9" s="12"/>
      <c r="F9" s="12"/>
      <c r="G9" s="12"/>
      <c r="H9" s="73"/>
      <c r="I9" s="74"/>
      <c r="J9" s="76"/>
    </row>
    <row r="10" spans="1:10" ht="59.25" customHeight="1" x14ac:dyDescent="0.35">
      <c r="B10" s="58" t="str">
        <f ca="1">"Octubre "&amp;CalendarYear</f>
        <v>Octubre 2024</v>
      </c>
      <c r="C10" s="10"/>
      <c r="D10" s="10"/>
      <c r="E10" s="3"/>
      <c r="F10" s="3"/>
      <c r="G10" s="3"/>
      <c r="H10" s="4"/>
    </row>
    <row r="11" spans="1:10" s="59" customFormat="1" ht="21.75" customHeight="1" thickBot="1" x14ac:dyDescent="0.4">
      <c r="B11" s="41" t="str">
        <f>IF(WeekStart="DOMINGO", "DOMINGO","LUNES")</f>
        <v>DOMINGO</v>
      </c>
      <c r="C11" s="41" t="str">
        <f t="shared" ref="C11:H11" ca="1" si="0">UPPER(TEXT(C12,"dddd"))</f>
        <v>LUNES</v>
      </c>
      <c r="D11" s="41" t="str">
        <f t="shared" ca="1" si="0"/>
        <v>MARTES</v>
      </c>
      <c r="E11" s="41" t="str">
        <f t="shared" ca="1" si="0"/>
        <v>MIÉRCOLES</v>
      </c>
      <c r="F11" s="41" t="str">
        <f t="shared" ca="1" si="0"/>
        <v>JUEVES</v>
      </c>
      <c r="G11" s="41" t="str">
        <f t="shared" ca="1" si="0"/>
        <v>VIERNES</v>
      </c>
      <c r="H11" s="41" t="str">
        <f t="shared" ca="1" si="0"/>
        <v>SÁBADO</v>
      </c>
    </row>
    <row r="12" spans="1:10" ht="19.5" customHeight="1" x14ac:dyDescent="0.35">
      <c r="B12" s="7">
        <f t="array" aca="1" ref="B12:H12" ca="1">DaysAndWeeks+DATE(CalendarYear,10,1)-WEEKDAY(DATE(CalendarYear,10,1),(WeekStart="Lunes")+1)+1</f>
        <v>45564</v>
      </c>
      <c r="C12" s="7">
        <f ca="1"/>
        <v>45565</v>
      </c>
      <c r="D12" s="7">
        <f ca="1"/>
        <v>45566</v>
      </c>
      <c r="E12" s="7">
        <f ca="1"/>
        <v>45567</v>
      </c>
      <c r="F12" s="7">
        <f ca="1"/>
        <v>45568</v>
      </c>
      <c r="G12" s="7">
        <f ca="1"/>
        <v>45569</v>
      </c>
      <c r="H12" s="7">
        <f ca="1"/>
        <v>45570</v>
      </c>
    </row>
    <row r="13" spans="1:10" ht="58" customHeight="1" x14ac:dyDescent="0.35">
      <c r="G13" s="13"/>
    </row>
    <row r="14" spans="1:10" ht="19.5" customHeight="1" x14ac:dyDescent="0.35">
      <c r="B14" s="9">
        <f t="array" aca="1" ref="B14:H14" ca="1">DaysAndWeeks+DATE(CalendarYear,10,1)-WEEKDAY(DATE(CalendarYear,10,1),(WeekStart="Lunes")+1)+8</f>
        <v>45571</v>
      </c>
      <c r="C14" s="9">
        <f ca="1"/>
        <v>45572</v>
      </c>
      <c r="D14" s="9">
        <f ca="1"/>
        <v>45573</v>
      </c>
      <c r="E14" s="9">
        <f ca="1"/>
        <v>45574</v>
      </c>
      <c r="F14" s="9">
        <f ca="1"/>
        <v>45575</v>
      </c>
      <c r="G14" s="9">
        <f ca="1"/>
        <v>45576</v>
      </c>
      <c r="H14" s="9">
        <f ca="1"/>
        <v>45577</v>
      </c>
    </row>
    <row r="15" spans="1:10" ht="58" customHeight="1" x14ac:dyDescent="0.35">
      <c r="B15" s="11"/>
      <c r="C15" s="11"/>
      <c r="D15" s="11"/>
      <c r="E15" s="11"/>
      <c r="F15" s="11"/>
      <c r="G15" s="11"/>
      <c r="H15" s="21"/>
    </row>
    <row r="16" spans="1:10" ht="19.5" customHeight="1" x14ac:dyDescent="0.35">
      <c r="B16" s="7">
        <f t="array" aca="1" ref="B16:H16" ca="1">DaysAndWeeks+DATE(CalendarYear,10,1)-WEEKDAY(DATE(CalendarYear,10,1),(WeekStart="Lunes")+1)+15</f>
        <v>45578</v>
      </c>
      <c r="C16" s="7">
        <f ca="1"/>
        <v>45579</v>
      </c>
      <c r="D16" s="7">
        <f ca="1"/>
        <v>45580</v>
      </c>
      <c r="E16" s="7">
        <f ca="1"/>
        <v>45581</v>
      </c>
      <c r="F16" s="7">
        <f ca="1"/>
        <v>45582</v>
      </c>
      <c r="G16" s="7">
        <f ca="1"/>
        <v>45583</v>
      </c>
      <c r="H16" s="7">
        <f ca="1"/>
        <v>45584</v>
      </c>
    </row>
    <row r="17" spans="2:8" ht="58" customHeight="1" x14ac:dyDescent="0.35">
      <c r="G17" s="13"/>
    </row>
    <row r="18" spans="2:8" ht="19.5" customHeight="1" x14ac:dyDescent="0.35">
      <c r="B18" s="9">
        <f t="array" aca="1" ref="B18:H18" ca="1">DaysAndWeeks+DATE(CalendarYear,10,1)-WEEKDAY(DATE(CalendarYear,10,1),(WeekStart="Lunes")+1)+22</f>
        <v>45585</v>
      </c>
      <c r="C18" s="9">
        <f ca="1"/>
        <v>45586</v>
      </c>
      <c r="D18" s="9">
        <f ca="1"/>
        <v>45587</v>
      </c>
      <c r="E18" s="9">
        <f ca="1"/>
        <v>45588</v>
      </c>
      <c r="F18" s="9">
        <f ca="1"/>
        <v>45589</v>
      </c>
      <c r="G18" s="9">
        <f ca="1"/>
        <v>45590</v>
      </c>
      <c r="H18" s="9">
        <f ca="1"/>
        <v>45591</v>
      </c>
    </row>
    <row r="19" spans="2:8" ht="58" customHeight="1" x14ac:dyDescent="0.35">
      <c r="B19" s="11"/>
      <c r="C19" s="11"/>
      <c r="D19" s="11"/>
      <c r="E19" s="11"/>
      <c r="F19" s="11"/>
      <c r="G19" s="11"/>
      <c r="H19" s="11"/>
    </row>
    <row r="20" spans="2:8" ht="19.5" customHeight="1" x14ac:dyDescent="0.35">
      <c r="B20" s="7">
        <f t="array" aca="1" ref="B20:H20" ca="1">DaysAndWeeks+DATE(CalendarYear,10,1)-WEEKDAY(DATE(CalendarYear,10,1),(WeekStart="Lunes")+1)+29</f>
        <v>45592</v>
      </c>
      <c r="C20" s="7">
        <f ca="1"/>
        <v>45593</v>
      </c>
      <c r="D20" s="7">
        <f ca="1"/>
        <v>45594</v>
      </c>
      <c r="E20" s="7">
        <f ca="1"/>
        <v>45595</v>
      </c>
      <c r="F20" s="7">
        <f ca="1"/>
        <v>45596</v>
      </c>
      <c r="G20" s="7">
        <f ca="1"/>
        <v>45597</v>
      </c>
      <c r="H20" s="7">
        <f ca="1"/>
        <v>45598</v>
      </c>
    </row>
    <row r="21" spans="2:8" ht="58" customHeight="1" x14ac:dyDescent="0.35">
      <c r="D21" s="11"/>
      <c r="G21" s="21"/>
    </row>
    <row r="22" spans="2:8" ht="19.5" customHeight="1" x14ac:dyDescent="0.35">
      <c r="B22" s="9">
        <f t="array" aca="1" ref="B22:C22" ca="1">DaysAndWeeks+DATE(CalendarYear,10,1)-WEEKDAY(DATE(CalendarYear,10,1),(WeekStart="Lunes")+1)+36</f>
        <v>45599</v>
      </c>
      <c r="C22" s="9">
        <f ca="1"/>
        <v>45600</v>
      </c>
      <c r="D22" s="66" t="s">
        <v>0</v>
      </c>
      <c r="E22" s="67"/>
      <c r="F22" s="67"/>
      <c r="G22" s="67"/>
      <c r="H22" s="67"/>
    </row>
    <row r="23" spans="2:8" ht="58" customHeight="1" x14ac:dyDescent="0.35">
      <c r="B23" s="11"/>
      <c r="C23" s="11"/>
      <c r="D23" s="66"/>
      <c r="E23" s="67"/>
      <c r="F23" s="67"/>
      <c r="G23" s="67"/>
      <c r="H23" s="67"/>
    </row>
  </sheetData>
  <mergeCells count="6">
    <mergeCell ref="D22:D23"/>
    <mergeCell ref="E22:H23"/>
    <mergeCell ref="A1:J5"/>
    <mergeCell ref="A6:J6"/>
    <mergeCell ref="H8:I9"/>
    <mergeCell ref="J8:J9"/>
  </mergeCells>
  <conditionalFormatting sqref="B12:G12">
    <cfRule type="expression" dxfId="5" priority="1">
      <formula>DAY(B12)&gt;8</formula>
    </cfRule>
  </conditionalFormatting>
  <conditionalFormatting sqref="B20:H20 B22:C22">
    <cfRule type="expression" dxfId="4" priority="2">
      <formula>AND(DAY(B20)&gt;=1,DAY(B20)&lt;=15)</formula>
    </cfRule>
  </conditionalFormatting>
  <dataValidations count="9">
    <dataValidation allowBlank="1" showInputMessage="1" showErrorMessage="1" prompt="El día laborable se determinará    _x000a_automáticamente." sqref="C11:H11"/>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0"/>
    <dataValidation allowBlank="1" showInputMessage="1" showErrorMessage="1" prompt="Esta fila y las filas 5, 7, 9, 11 y 13 contienen días naturales de la semana. Si esta celda no contiene el número 1, se trata de un día del mes anterior. Escriba notas en la celda E13." sqref="B12"/>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11"/>
    <dataValidation allowBlank="1" showInputMessage="1" showErrorMessage="1" prompt="El año de esta celda se actualiza automáticamente. Seleccione otro año en la celda K2 para cambiar de año." sqref="C10:D10"/>
    <dataValidation allowBlank="1" showInputMessage="1" showErrorMessage="1" prompt="Calendario del mes de octubre" sqref="A10"/>
    <dataValidation allowBlank="1" showInputMessage="1" showErrorMessage="1" prompt="Escriba notas en la celda a la derecha." sqref="D22:D23"/>
    <dataValidation allowBlank="1" showInputMessage="1" showErrorMessage="1" prompt="Escriba notas en esta celda." sqref="E22:H23"/>
    <dataValidation allowBlank="1" showInputMessage="1" showErrorMessage="1" prompt="Las celdas de esta fila y las filas 6, 8, 10, 12 y 14 son para escribir notas diarias relacionadas con el día natural de la celda anterior." sqref="B13"/>
  </dataValidations>
  <printOptions horizontalCentered="1" verticalCentered="1"/>
  <pageMargins left="0.7" right="0.7" top="0.75" bottom="0.75" header="0.3" footer="0.3"/>
  <pageSetup paperSize="9" scale="86" orientation="landscape" r:id="rId1"/>
  <headerFooter differentFirst="1">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pageSetUpPr fitToPage="1"/>
  </sheetPr>
  <dimension ref="A1:J23"/>
  <sheetViews>
    <sheetView showGridLines="0" zoomScale="80" zoomScaleNormal="80" workbookViewId="0">
      <selection activeCell="A6" sqref="A6:J6"/>
    </sheetView>
  </sheetViews>
  <sheetFormatPr baseColWidth="10" defaultColWidth="8.7265625" defaultRowHeight="14.5" x14ac:dyDescent="0.35"/>
  <cols>
    <col min="1" max="1" width="2.6328125" customWidth="1"/>
    <col min="2" max="2" width="18.26953125" customWidth="1"/>
    <col min="3" max="7" width="17.6328125" customWidth="1"/>
    <col min="8" max="8" width="22.7265625" customWidth="1"/>
    <col min="9" max="9" width="4.08984375" customWidth="1"/>
    <col min="10" max="10" width="11.7265625" customWidth="1"/>
  </cols>
  <sheetData>
    <row r="1" spans="1:10" x14ac:dyDescent="0.35">
      <c r="A1" s="62"/>
      <c r="B1" s="62"/>
      <c r="C1" s="62"/>
      <c r="D1" s="62"/>
      <c r="E1" s="62"/>
      <c r="F1" s="62"/>
      <c r="G1" s="62"/>
      <c r="H1" s="62"/>
      <c r="I1" s="62"/>
      <c r="J1" s="62"/>
    </row>
    <row r="2" spans="1:10" x14ac:dyDescent="0.35">
      <c r="A2" s="62"/>
      <c r="B2" s="62"/>
      <c r="C2" s="62"/>
      <c r="D2" s="62"/>
      <c r="E2" s="62"/>
      <c r="F2" s="62"/>
      <c r="G2" s="62"/>
      <c r="H2" s="62"/>
      <c r="I2" s="62"/>
      <c r="J2" s="62"/>
    </row>
    <row r="3" spans="1:10" x14ac:dyDescent="0.35">
      <c r="A3" s="62"/>
      <c r="B3" s="62"/>
      <c r="C3" s="62"/>
      <c r="D3" s="62"/>
      <c r="E3" s="62"/>
      <c r="F3" s="62"/>
      <c r="G3" s="62"/>
      <c r="H3" s="62"/>
      <c r="I3" s="62"/>
      <c r="J3" s="62"/>
    </row>
    <row r="4" spans="1:10" x14ac:dyDescent="0.35">
      <c r="A4" s="62"/>
      <c r="B4" s="62"/>
      <c r="C4" s="62"/>
      <c r="D4" s="62"/>
      <c r="E4" s="62"/>
      <c r="F4" s="62"/>
      <c r="G4" s="62"/>
      <c r="H4" s="62"/>
      <c r="I4" s="62"/>
      <c r="J4" s="62"/>
    </row>
    <row r="5" spans="1:10" x14ac:dyDescent="0.35">
      <c r="A5" s="62"/>
      <c r="B5" s="62"/>
      <c r="C5" s="62"/>
      <c r="D5" s="62"/>
      <c r="E5" s="62"/>
      <c r="F5" s="62"/>
      <c r="G5" s="62"/>
      <c r="H5" s="62"/>
      <c r="I5" s="62"/>
      <c r="J5" s="62"/>
    </row>
    <row r="6" spans="1:10" ht="18" x14ac:dyDescent="0.35">
      <c r="A6" s="63" t="s">
        <v>22</v>
      </c>
      <c r="B6" s="63"/>
      <c r="C6" s="63"/>
      <c r="D6" s="63"/>
      <c r="E6" s="63"/>
      <c r="F6" s="63"/>
      <c r="G6" s="63"/>
      <c r="H6" s="63"/>
      <c r="I6" s="63"/>
      <c r="J6" s="63"/>
    </row>
    <row r="7" spans="1:10" ht="15" thickBot="1" x14ac:dyDescent="0.25">
      <c r="A7" s="12"/>
      <c r="B7" s="12"/>
      <c r="C7" s="12"/>
      <c r="D7" s="12"/>
      <c r="E7" s="12"/>
      <c r="F7" s="12"/>
      <c r="G7" s="12"/>
      <c r="H7" s="12"/>
      <c r="I7" s="12"/>
      <c r="J7" s="12"/>
    </row>
    <row r="8" spans="1:10" x14ac:dyDescent="0.2">
      <c r="A8" s="12"/>
      <c r="B8" s="12"/>
      <c r="C8" s="12"/>
      <c r="D8" s="12"/>
      <c r="E8" s="12"/>
      <c r="F8" s="12"/>
      <c r="G8" s="12"/>
      <c r="H8" s="71" t="s">
        <v>5</v>
      </c>
      <c r="I8" s="72"/>
      <c r="J8" s="75" t="s">
        <v>7</v>
      </c>
    </row>
    <row r="9" spans="1:10" ht="15" thickBot="1" x14ac:dyDescent="0.25">
      <c r="A9" s="12"/>
      <c r="B9" s="12"/>
      <c r="C9" s="12"/>
      <c r="D9" s="12"/>
      <c r="E9" s="12"/>
      <c r="F9" s="12"/>
      <c r="G9" s="12"/>
      <c r="H9" s="73"/>
      <c r="I9" s="74"/>
      <c r="J9" s="76"/>
    </row>
    <row r="10" spans="1:10" ht="59.25" customHeight="1" x14ac:dyDescent="0.35">
      <c r="B10" s="58" t="str">
        <f ca="1">"Noviembre "&amp;CalendarYear</f>
        <v>Noviembre 2024</v>
      </c>
      <c r="C10" s="10"/>
      <c r="D10" s="10"/>
      <c r="E10" s="3"/>
      <c r="F10" s="3"/>
      <c r="G10" s="3"/>
      <c r="H10" s="4"/>
    </row>
    <row r="11" spans="1:10" s="59" customFormat="1" ht="21.75" customHeight="1" thickBot="1" x14ac:dyDescent="0.4">
      <c r="B11" s="41" t="str">
        <f>IF(WeekStart="DOMINGO", "DOMINGO","LUNES")</f>
        <v>DOMINGO</v>
      </c>
      <c r="C11" s="41" t="str">
        <f t="shared" ref="C11:H11" ca="1" si="0">UPPER(TEXT(C12,"dddd"))</f>
        <v>LUNES</v>
      </c>
      <c r="D11" s="41" t="str">
        <f t="shared" ca="1" si="0"/>
        <v>MARTES</v>
      </c>
      <c r="E11" s="41" t="str">
        <f t="shared" ca="1" si="0"/>
        <v>MIÉRCOLES</v>
      </c>
      <c r="F11" s="41" t="str">
        <f t="shared" ca="1" si="0"/>
        <v>JUEVES</v>
      </c>
      <c r="G11" s="41" t="str">
        <f t="shared" ca="1" si="0"/>
        <v>VIERNES</v>
      </c>
      <c r="H11" s="41" t="str">
        <f t="shared" ca="1" si="0"/>
        <v>SÁBADO</v>
      </c>
    </row>
    <row r="12" spans="1:10" ht="19.5" customHeight="1" x14ac:dyDescent="0.35">
      <c r="B12" s="7">
        <f t="array" aca="1" ref="B12:H12" ca="1">DaysAndWeeks+DATE(CalendarYear,11,1)-WEEKDAY(DATE(CalendarYear,11,1),(WeekStart="Lunes")+1)+1</f>
        <v>45592</v>
      </c>
      <c r="C12" s="7">
        <f ca="1"/>
        <v>45593</v>
      </c>
      <c r="D12" s="7">
        <f ca="1"/>
        <v>45594</v>
      </c>
      <c r="E12" s="7">
        <f ca="1"/>
        <v>45595</v>
      </c>
      <c r="F12" s="7">
        <f ca="1"/>
        <v>45596</v>
      </c>
      <c r="G12" s="7">
        <f ca="1"/>
        <v>45597</v>
      </c>
      <c r="H12" s="7">
        <f ca="1"/>
        <v>45598</v>
      </c>
    </row>
    <row r="13" spans="1:10" ht="58" customHeight="1" x14ac:dyDescent="0.35"/>
    <row r="14" spans="1:10" ht="19.5" customHeight="1" x14ac:dyDescent="0.35">
      <c r="B14" s="9">
        <f t="array" aca="1" ref="B14:H14" ca="1">DaysAndWeeks+DATE(CalendarYear,11,1)-WEEKDAY(DATE(CalendarYear,11,1),(WeekStart="Lunes")+1)+8</f>
        <v>45599</v>
      </c>
      <c r="C14" s="9">
        <f ca="1"/>
        <v>45600</v>
      </c>
      <c r="D14" s="9">
        <f ca="1"/>
        <v>45601</v>
      </c>
      <c r="E14" s="9">
        <f ca="1"/>
        <v>45602</v>
      </c>
      <c r="F14" s="9">
        <f ca="1"/>
        <v>45603</v>
      </c>
      <c r="G14" s="9">
        <f ca="1"/>
        <v>45604</v>
      </c>
      <c r="H14" s="9">
        <f ca="1"/>
        <v>45605</v>
      </c>
    </row>
    <row r="15" spans="1:10" ht="58" customHeight="1" x14ac:dyDescent="0.35">
      <c r="B15" s="11"/>
      <c r="C15" s="11"/>
      <c r="D15" s="11"/>
      <c r="E15" s="11"/>
      <c r="F15" s="11"/>
      <c r="G15" s="11"/>
      <c r="H15" s="11"/>
    </row>
    <row r="16" spans="1:10" ht="19.5" customHeight="1" x14ac:dyDescent="0.35">
      <c r="B16" s="7">
        <f t="array" aca="1" ref="B16:H16" ca="1">DaysAndWeeks+DATE(CalendarYear,11,1)-WEEKDAY(DATE(CalendarYear,11,1),(WeekStart="Lunes")+1)+15</f>
        <v>45606</v>
      </c>
      <c r="C16" s="7">
        <f ca="1"/>
        <v>45607</v>
      </c>
      <c r="D16" s="7">
        <f ca="1"/>
        <v>45608</v>
      </c>
      <c r="E16" s="7">
        <f ca="1"/>
        <v>45609</v>
      </c>
      <c r="F16" s="7">
        <f ca="1"/>
        <v>45610</v>
      </c>
      <c r="G16" s="7">
        <f ca="1"/>
        <v>45611</v>
      </c>
      <c r="H16" s="7">
        <f ca="1"/>
        <v>45612</v>
      </c>
    </row>
    <row r="17" spans="2:8" ht="58" customHeight="1" x14ac:dyDescent="0.35">
      <c r="C17" s="11"/>
      <c r="G17" s="25"/>
    </row>
    <row r="18" spans="2:8" ht="19.5" customHeight="1" x14ac:dyDescent="0.35">
      <c r="B18" s="9">
        <f t="array" aca="1" ref="B18:H18" ca="1">DaysAndWeeks+DATE(CalendarYear,11,1)-WEEKDAY(DATE(CalendarYear,11,1),(WeekStart="Lunes")+1)+22</f>
        <v>45613</v>
      </c>
      <c r="C18" s="9">
        <f ca="1"/>
        <v>45614</v>
      </c>
      <c r="D18" s="9">
        <f ca="1"/>
        <v>45615</v>
      </c>
      <c r="E18" s="9">
        <f ca="1"/>
        <v>45616</v>
      </c>
      <c r="F18" s="9">
        <f ca="1"/>
        <v>45617</v>
      </c>
      <c r="G18" s="9">
        <f ca="1"/>
        <v>45618</v>
      </c>
      <c r="H18" s="9">
        <f ca="1"/>
        <v>45619</v>
      </c>
    </row>
    <row r="19" spans="2:8" ht="58" customHeight="1" x14ac:dyDescent="0.35">
      <c r="B19" s="11"/>
      <c r="C19" s="11"/>
      <c r="D19" s="24"/>
      <c r="E19" s="11"/>
      <c r="F19" s="11"/>
      <c r="G19" s="11"/>
      <c r="H19" s="11"/>
    </row>
    <row r="20" spans="2:8" ht="19.5" customHeight="1" x14ac:dyDescent="0.35">
      <c r="B20" s="7">
        <f t="array" aca="1" ref="B20:H20" ca="1">DaysAndWeeks+DATE(CalendarYear,11,1)-WEEKDAY(DATE(CalendarYear,11,1),(WeekStart="Lunes")+1)+29</f>
        <v>45620</v>
      </c>
      <c r="C20" s="7">
        <f ca="1"/>
        <v>45621</v>
      </c>
      <c r="D20" s="7">
        <f ca="1"/>
        <v>45622</v>
      </c>
      <c r="E20" s="7">
        <f ca="1"/>
        <v>45623</v>
      </c>
      <c r="F20" s="7">
        <f ca="1"/>
        <v>45624</v>
      </c>
      <c r="G20" s="7">
        <f ca="1"/>
        <v>45625</v>
      </c>
      <c r="H20" s="7">
        <f ca="1"/>
        <v>45626</v>
      </c>
    </row>
    <row r="21" spans="2:8" ht="58" customHeight="1" x14ac:dyDescent="0.35">
      <c r="D21" s="11"/>
    </row>
    <row r="22" spans="2:8" ht="19.5" customHeight="1" x14ac:dyDescent="0.35">
      <c r="B22" s="9">
        <f t="array" aca="1" ref="B22:C22" ca="1">DaysAndWeeks+DATE(CalendarYear,11,1)-WEEKDAY(DATE(CalendarYear,11,1),(WeekStart="Lunes")+1)+36</f>
        <v>45627</v>
      </c>
      <c r="C22" s="9">
        <f ca="1"/>
        <v>45628</v>
      </c>
      <c r="D22" s="66" t="s">
        <v>0</v>
      </c>
      <c r="E22" s="67"/>
      <c r="F22" s="67"/>
      <c r="G22" s="67"/>
      <c r="H22" s="67"/>
    </row>
    <row r="23" spans="2:8" ht="58" customHeight="1" x14ac:dyDescent="0.35">
      <c r="B23" s="11"/>
      <c r="C23" s="11"/>
      <c r="D23" s="66"/>
      <c r="E23" s="67"/>
      <c r="F23" s="67"/>
      <c r="G23" s="67"/>
      <c r="H23" s="67"/>
    </row>
  </sheetData>
  <mergeCells count="6">
    <mergeCell ref="D22:D23"/>
    <mergeCell ref="E22:H23"/>
    <mergeCell ref="A1:J5"/>
    <mergeCell ref="A6:J6"/>
    <mergeCell ref="H8:I9"/>
    <mergeCell ref="J8:J9"/>
  </mergeCells>
  <conditionalFormatting sqref="B12:G12">
    <cfRule type="expression" dxfId="3" priority="1">
      <formula>DAY(B12)&gt;8</formula>
    </cfRule>
  </conditionalFormatting>
  <conditionalFormatting sqref="B20:H20 B22:C22">
    <cfRule type="expression" dxfId="2" priority="2">
      <formula>AND(DAY(B20)&gt;=1,DAY(B20)&lt;=15)</formula>
    </cfRule>
  </conditionalFormatting>
  <dataValidations count="9">
    <dataValidation allowBlank="1" showInputMessage="1" showErrorMessage="1" prompt="El día laborable se determinará    _x000a_automáticamente." sqref="C11:H11"/>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0"/>
    <dataValidation allowBlank="1" showInputMessage="1" showErrorMessage="1" prompt="Esta fila y las filas 5, 7, 9, 11 y 13 contienen días naturales de la semana. Si esta celda no contiene el número 1, se trata de un día del mes anterior. Escriba notas en la celda E13." sqref="B12"/>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11"/>
    <dataValidation allowBlank="1" showInputMessage="1" showErrorMessage="1" prompt="El año de esta celda se actualiza automáticamente. Seleccione otro año en la celda K2 para cambiar de año." sqref="C10:D10"/>
    <dataValidation allowBlank="1" showInputMessage="1" showErrorMessage="1" prompt="Calendario del mes de noviembre" sqref="A10"/>
    <dataValidation allowBlank="1" showInputMessage="1" showErrorMessage="1" prompt="Escriba notas en la celda a la derecha." sqref="D22:D23"/>
    <dataValidation allowBlank="1" showInputMessage="1" showErrorMessage="1" prompt="Escriba notas en esta celda." sqref="E22:H23"/>
    <dataValidation allowBlank="1" showInputMessage="1" showErrorMessage="1" prompt="Las celdas de esta fila y las filas 6, 8, 10, 12 y 14 son para escribir notas diarias relacionadas con el día natural de la celda anterior." sqref="B13"/>
  </dataValidations>
  <printOptions horizontalCentered="1" verticalCentered="1"/>
  <pageMargins left="0.7" right="0.7" top="0.75" bottom="0.75" header="0.3" footer="0.3"/>
  <pageSetup paperSize="9" scale="86" orientation="landscape" r:id="rId1"/>
  <headerFooter differentFirst="1">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pageSetUpPr fitToPage="1"/>
  </sheetPr>
  <dimension ref="A1:J23"/>
  <sheetViews>
    <sheetView showGridLines="0" workbookViewId="0">
      <selection activeCell="A6" sqref="A6:J6"/>
    </sheetView>
  </sheetViews>
  <sheetFormatPr baseColWidth="10" defaultColWidth="8.7265625" defaultRowHeight="14.5" x14ac:dyDescent="0.35"/>
  <cols>
    <col min="1" max="1" width="2.6328125" customWidth="1"/>
    <col min="2" max="2" width="18.26953125" customWidth="1"/>
    <col min="3" max="8" width="17.6328125" customWidth="1"/>
    <col min="9" max="9" width="4.26953125" customWidth="1"/>
    <col min="10" max="10" width="12.453125" customWidth="1"/>
  </cols>
  <sheetData>
    <row r="1" spans="1:10" x14ac:dyDescent="0.35">
      <c r="A1" s="70"/>
      <c r="B1" s="77"/>
      <c r="C1" s="77"/>
      <c r="D1" s="77"/>
      <c r="E1" s="77"/>
      <c r="F1" s="77"/>
      <c r="G1" s="77"/>
      <c r="H1" s="77"/>
      <c r="I1" s="77"/>
      <c r="J1" s="77"/>
    </row>
    <row r="2" spans="1:10" ht="15" customHeight="1" x14ac:dyDescent="0.35">
      <c r="A2" s="77"/>
      <c r="B2" s="77"/>
      <c r="C2" s="77"/>
      <c r="D2" s="77"/>
      <c r="E2" s="77"/>
      <c r="F2" s="77"/>
      <c r="G2" s="77"/>
      <c r="H2" s="77"/>
      <c r="I2" s="77"/>
      <c r="J2" s="77"/>
    </row>
    <row r="3" spans="1:10" ht="15" customHeight="1" x14ac:dyDescent="0.35">
      <c r="A3" s="77"/>
      <c r="B3" s="77"/>
      <c r="C3" s="77"/>
      <c r="D3" s="77"/>
      <c r="E3" s="77"/>
      <c r="F3" s="77"/>
      <c r="G3" s="77"/>
      <c r="H3" s="77"/>
      <c r="I3" s="77"/>
      <c r="J3" s="77"/>
    </row>
    <row r="4" spans="1:10" ht="15" customHeight="1" x14ac:dyDescent="0.35">
      <c r="A4" s="77"/>
      <c r="B4" s="77"/>
      <c r="C4" s="77"/>
      <c r="D4" s="77"/>
      <c r="E4" s="77"/>
      <c r="F4" s="77"/>
      <c r="G4" s="77"/>
      <c r="H4" s="77"/>
      <c r="I4" s="77"/>
      <c r="J4" s="77"/>
    </row>
    <row r="5" spans="1:10" ht="15" customHeight="1" x14ac:dyDescent="0.35">
      <c r="A5" s="77"/>
      <c r="B5" s="77"/>
      <c r="C5" s="77"/>
      <c r="D5" s="77"/>
      <c r="E5" s="77"/>
      <c r="F5" s="77"/>
      <c r="G5" s="77"/>
      <c r="H5" s="77"/>
      <c r="I5" s="77"/>
      <c r="J5" s="77"/>
    </row>
    <row r="6" spans="1:10" ht="15" customHeight="1" x14ac:dyDescent="0.35">
      <c r="A6" s="63" t="s">
        <v>23</v>
      </c>
      <c r="B6" s="63"/>
      <c r="C6" s="63"/>
      <c r="D6" s="63"/>
      <c r="E6" s="63"/>
      <c r="F6" s="63"/>
      <c r="G6" s="63"/>
      <c r="H6" s="63"/>
      <c r="I6" s="63"/>
      <c r="J6" s="63"/>
    </row>
    <row r="7" spans="1:10" ht="15" thickBot="1" x14ac:dyDescent="0.25">
      <c r="A7" s="12"/>
      <c r="B7" s="12"/>
      <c r="C7" s="12"/>
      <c r="D7" s="12"/>
      <c r="E7" s="12"/>
      <c r="F7" s="12"/>
      <c r="G7" s="12"/>
      <c r="H7" s="12"/>
      <c r="I7" s="12"/>
      <c r="J7" s="12"/>
    </row>
    <row r="8" spans="1:10" x14ac:dyDescent="0.2">
      <c r="A8" s="12"/>
      <c r="B8" s="12"/>
      <c r="C8" s="12"/>
      <c r="D8" s="12"/>
      <c r="E8" s="12"/>
      <c r="F8" s="12"/>
      <c r="G8" s="12"/>
      <c r="H8" s="71" t="s">
        <v>5</v>
      </c>
      <c r="I8" s="72"/>
      <c r="J8" s="75" t="s">
        <v>7</v>
      </c>
    </row>
    <row r="9" spans="1:10" ht="15" thickBot="1" x14ac:dyDescent="0.25">
      <c r="A9" s="12"/>
      <c r="B9" s="12"/>
      <c r="C9" s="12"/>
      <c r="D9" s="12"/>
      <c r="E9" s="12"/>
      <c r="F9" s="12"/>
      <c r="G9" s="12"/>
      <c r="H9" s="73"/>
      <c r="I9" s="74"/>
      <c r="J9" s="76"/>
    </row>
    <row r="10" spans="1:10" ht="59.25" customHeight="1" x14ac:dyDescent="0.35">
      <c r="B10" s="58" t="str">
        <f ca="1">"Diciembre "&amp;CalendarYear</f>
        <v>Diciembre 2024</v>
      </c>
      <c r="C10" s="10"/>
      <c r="D10" s="10"/>
      <c r="E10" s="3"/>
      <c r="F10" s="3"/>
      <c r="G10" s="3"/>
      <c r="H10" s="4"/>
    </row>
    <row r="11" spans="1:10" s="59" customFormat="1" ht="21.75" customHeight="1" thickBot="1" x14ac:dyDescent="0.4">
      <c r="B11" s="41" t="str">
        <f>IF(WeekStart="DOMINGO", "DOMINGO","LUNES")</f>
        <v>DOMINGO</v>
      </c>
      <c r="C11" s="41" t="str">
        <f t="shared" ref="C11:H11" ca="1" si="0">UPPER(TEXT(C12,"dddd"))</f>
        <v>LUNES</v>
      </c>
      <c r="D11" s="41" t="str">
        <f t="shared" ca="1" si="0"/>
        <v>MARTES</v>
      </c>
      <c r="E11" s="41" t="str">
        <f t="shared" ca="1" si="0"/>
        <v>MIÉRCOLES</v>
      </c>
      <c r="F11" s="41" t="str">
        <f t="shared" ca="1" si="0"/>
        <v>JUEVES</v>
      </c>
      <c r="G11" s="41" t="str">
        <f t="shared" ca="1" si="0"/>
        <v>VIERNES</v>
      </c>
      <c r="H11" s="41" t="str">
        <f t="shared" ca="1" si="0"/>
        <v>SÁBADO</v>
      </c>
    </row>
    <row r="12" spans="1:10" ht="19.5" customHeight="1" x14ac:dyDescent="0.35">
      <c r="B12" s="7">
        <f t="array" aca="1" ref="B12:H12" ca="1">DaysAndWeeks+DATE(CalendarYear,12,1)-WEEKDAY(DATE(CalendarYear,12,1),(WeekStart="Lunes")+1)+1</f>
        <v>45627</v>
      </c>
      <c r="C12" s="7">
        <f ca="1"/>
        <v>45628</v>
      </c>
      <c r="D12" s="7">
        <f ca="1"/>
        <v>45629</v>
      </c>
      <c r="E12" s="7">
        <f ca="1"/>
        <v>45630</v>
      </c>
      <c r="F12" s="7">
        <f ca="1"/>
        <v>45631</v>
      </c>
      <c r="G12" s="7">
        <f ca="1"/>
        <v>45632</v>
      </c>
      <c r="H12" s="7">
        <f ca="1"/>
        <v>45633</v>
      </c>
    </row>
    <row r="13" spans="1:10" ht="58" customHeight="1" x14ac:dyDescent="0.35"/>
    <row r="14" spans="1:10" ht="19.5" customHeight="1" x14ac:dyDescent="0.35">
      <c r="B14" s="9">
        <f t="array" aca="1" ref="B14:H14" ca="1">DaysAndWeeks+DATE(CalendarYear,12,1)-WEEKDAY(DATE(CalendarYear,12,1),(WeekStart="Lunes")+1)+8</f>
        <v>45634</v>
      </c>
      <c r="C14" s="9">
        <f ca="1"/>
        <v>45635</v>
      </c>
      <c r="D14" s="9">
        <f ca="1"/>
        <v>45636</v>
      </c>
      <c r="E14" s="9">
        <f ca="1"/>
        <v>45637</v>
      </c>
      <c r="F14" s="9">
        <f ca="1"/>
        <v>45638</v>
      </c>
      <c r="G14" s="9">
        <f ca="1"/>
        <v>45639</v>
      </c>
      <c r="H14" s="9">
        <f ca="1"/>
        <v>45640</v>
      </c>
    </row>
    <row r="15" spans="1:10" ht="58" customHeight="1" x14ac:dyDescent="0.35">
      <c r="B15" s="11"/>
      <c r="C15" s="11"/>
      <c r="D15" s="11"/>
      <c r="E15" s="11"/>
      <c r="F15" s="13"/>
      <c r="H15" s="11"/>
    </row>
    <row r="16" spans="1:10" ht="19.5" customHeight="1" x14ac:dyDescent="0.35">
      <c r="B16" s="7">
        <f t="array" aca="1" ref="B16:H16" ca="1">DaysAndWeeks+DATE(CalendarYear,12,1)-WEEKDAY(DATE(CalendarYear,12,1),(WeekStart="Lunes")+1)+15</f>
        <v>45641</v>
      </c>
      <c r="C16" s="7">
        <f ca="1"/>
        <v>45642</v>
      </c>
      <c r="D16" s="7">
        <f ca="1"/>
        <v>45643</v>
      </c>
      <c r="E16" s="7">
        <f ca="1"/>
        <v>45644</v>
      </c>
      <c r="F16" s="7">
        <f ca="1"/>
        <v>45645</v>
      </c>
      <c r="G16" s="7">
        <f ca="1"/>
        <v>45646</v>
      </c>
      <c r="H16" s="7">
        <f ca="1"/>
        <v>45647</v>
      </c>
    </row>
    <row r="17" spans="2:8" ht="58" customHeight="1" x14ac:dyDescent="0.35">
      <c r="B17" s="11"/>
      <c r="C17" s="13"/>
      <c r="E17" s="11"/>
      <c r="G17" s="11"/>
    </row>
    <row r="18" spans="2:8" ht="19.5" customHeight="1" x14ac:dyDescent="0.35">
      <c r="B18" s="9">
        <f t="array" aca="1" ref="B18:H18" ca="1">DaysAndWeeks+DATE(CalendarYear,12,1)-WEEKDAY(DATE(CalendarYear,12,1),(WeekStart="Lunes")+1)+22</f>
        <v>45648</v>
      </c>
      <c r="C18" s="9">
        <f ca="1"/>
        <v>45649</v>
      </c>
      <c r="D18" s="9">
        <f ca="1"/>
        <v>45650</v>
      </c>
      <c r="E18" s="9">
        <f ca="1"/>
        <v>45651</v>
      </c>
      <c r="F18" s="9">
        <f ca="1"/>
        <v>45652</v>
      </c>
      <c r="G18" s="9">
        <f ca="1"/>
        <v>45653</v>
      </c>
      <c r="H18" s="9">
        <f ca="1"/>
        <v>45654</v>
      </c>
    </row>
    <row r="19" spans="2:8" ht="58" customHeight="1" x14ac:dyDescent="0.35">
      <c r="B19" s="11"/>
      <c r="C19" s="11"/>
      <c r="D19" s="11"/>
      <c r="E19" s="11"/>
      <c r="F19" s="13"/>
      <c r="G19" s="11"/>
      <c r="H19" s="11"/>
    </row>
    <row r="20" spans="2:8" ht="19.5" customHeight="1" x14ac:dyDescent="0.35">
      <c r="B20" s="7">
        <f t="array" aca="1" ref="B20:H20" ca="1">DaysAndWeeks+DATE(CalendarYear,12,1)-WEEKDAY(DATE(CalendarYear,12,1),(WeekStart="Lunes")+1)+29</f>
        <v>45655</v>
      </c>
      <c r="C20" s="7">
        <f ca="1"/>
        <v>45656</v>
      </c>
      <c r="D20" s="7">
        <f ca="1"/>
        <v>45657</v>
      </c>
      <c r="E20" s="7">
        <f ca="1"/>
        <v>45658</v>
      </c>
      <c r="F20" s="7">
        <f ca="1"/>
        <v>45659</v>
      </c>
      <c r="G20" s="7">
        <f ca="1"/>
        <v>45660</v>
      </c>
      <c r="H20" s="7">
        <f ca="1"/>
        <v>45661</v>
      </c>
    </row>
    <row r="21" spans="2:8" ht="58" customHeight="1" x14ac:dyDescent="0.35"/>
    <row r="22" spans="2:8" ht="19.5" customHeight="1" x14ac:dyDescent="0.35">
      <c r="B22" s="9">
        <f t="array" aca="1" ref="B22:C22" ca="1">DaysAndWeeks+DATE(CalendarYear,12,1)-WEEKDAY(DATE(CalendarYear,12,1),(WeekStart="Lunes")+1)+36</f>
        <v>45662</v>
      </c>
      <c r="C22" s="9">
        <f ca="1"/>
        <v>45663</v>
      </c>
      <c r="D22" s="66" t="s">
        <v>0</v>
      </c>
      <c r="E22" s="67"/>
      <c r="F22" s="67"/>
      <c r="G22" s="67"/>
      <c r="H22" s="67"/>
    </row>
    <row r="23" spans="2:8" ht="58" customHeight="1" x14ac:dyDescent="0.35">
      <c r="B23" s="11"/>
      <c r="C23" s="11"/>
      <c r="D23" s="66"/>
      <c r="E23" s="67"/>
      <c r="F23" s="67"/>
      <c r="G23" s="67"/>
      <c r="H23" s="67"/>
    </row>
  </sheetData>
  <mergeCells count="6">
    <mergeCell ref="D22:D23"/>
    <mergeCell ref="E22:H23"/>
    <mergeCell ref="A1:J5"/>
    <mergeCell ref="A6:J6"/>
    <mergeCell ref="H8:I9"/>
    <mergeCell ref="J8:J9"/>
  </mergeCells>
  <conditionalFormatting sqref="B12:G12">
    <cfRule type="expression" dxfId="1" priority="1">
      <formula>DAY(B12)&gt;8</formula>
    </cfRule>
  </conditionalFormatting>
  <conditionalFormatting sqref="B20:H20 B22:C22">
    <cfRule type="expression" dxfId="0" priority="2">
      <formula>AND(DAY(B20)&gt;=1,DAY(B20)&lt;=15)</formula>
    </cfRule>
  </conditionalFormatting>
  <dataValidations count="9">
    <dataValidation allowBlank="1" showInputMessage="1" showErrorMessage="1" prompt="El día laborable se determinará    _x000a_automáticamente." sqref="C11:H11"/>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0"/>
    <dataValidation allowBlank="1" showInputMessage="1" showErrorMessage="1" prompt="Esta fila y las filas 5, 7, 9, 11 y 13 contienen días naturales de la semana. Si esta celda no contiene el número 1, se trata de un día del mes anterior. Escriba notas en la celda E13." sqref="B12"/>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11"/>
    <dataValidation allowBlank="1" showInputMessage="1" showErrorMessage="1" prompt="El año de esta celda se actualiza automáticamente. Seleccione otro año en la celda K2 para cambiar de año." sqref="C10:D10"/>
    <dataValidation allowBlank="1" showInputMessage="1" showErrorMessage="1" prompt="Calendario del mes de diciembre" sqref="A10"/>
    <dataValidation allowBlank="1" showInputMessage="1" showErrorMessage="1" prompt="Escriba notas en la celda a la derecha." sqref="D22:D23"/>
    <dataValidation allowBlank="1" showInputMessage="1" showErrorMessage="1" prompt="Escriba notas en esta celda." sqref="E22:H23"/>
    <dataValidation allowBlank="1" showInputMessage="1" showErrorMessage="1" prompt="Las celdas de esta fila y las filas 6, 8, 10, 12 y 14 son para escribir notas diarias relacionadas con el día natural de la celda anterior." sqref="B13"/>
  </dataValidations>
  <printOptions horizontalCentered="1" verticalCentered="1"/>
  <pageMargins left="0.7" right="0.7" top="0.75" bottom="0.75" header="0.3" footer="0.3"/>
  <pageSetup paperSize="9" scale="86" orientation="landscape" r:id="rId1"/>
  <headerFooter differentFirst="1">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27</vt:i4>
      </vt:variant>
    </vt:vector>
  </HeadingPairs>
  <TitlesOfParts>
    <vt:vector size="39" baseType="lpstr">
      <vt:lpstr>ENERO</vt:lpstr>
      <vt:lpstr>FEBRERO</vt:lpstr>
      <vt:lpstr>MARZO</vt:lpstr>
      <vt:lpstr>ABRIL</vt:lpstr>
      <vt:lpstr>MAYO</vt:lpstr>
      <vt:lpstr>JUNIO</vt:lpstr>
      <vt:lpstr>JULIO</vt:lpstr>
      <vt:lpstr>AGOSTO</vt:lpstr>
      <vt:lpstr>SEPTIEMBRE</vt:lpstr>
      <vt:lpstr>OCTUBRE</vt:lpstr>
      <vt:lpstr>NOVIEMBRE</vt:lpstr>
      <vt:lpstr>DICIEMBRE</vt:lpstr>
      <vt:lpstr>ENERO!Área_de_impresión</vt:lpstr>
      <vt:lpstr>CalendarYear</vt:lpstr>
      <vt:lpstr>ColumnTitleRegion1..H12.1</vt:lpstr>
      <vt:lpstr>ColumnTitleRegion1..H12.10</vt:lpstr>
      <vt:lpstr>ColumnTitleRegion1..H12.11</vt:lpstr>
      <vt:lpstr>ColumnTitleRegion1..H12.12</vt:lpstr>
      <vt:lpstr>ColumnTitleRegion1..H12.2</vt:lpstr>
      <vt:lpstr>ColumnTitleRegion1..H12.3</vt:lpstr>
      <vt:lpstr>ColumnTitleRegion1..H12.4</vt:lpstr>
      <vt:lpstr>ColumnTitleRegion1..H12.5</vt:lpstr>
      <vt:lpstr>ColumnTitleRegion1..H12.6</vt:lpstr>
      <vt:lpstr>ColumnTitleRegion1..H12.7</vt:lpstr>
      <vt:lpstr>ColumnTitleRegion1..H12.8</vt:lpstr>
      <vt:lpstr>ColumnTitleRegion1..H12.9</vt:lpstr>
      <vt:lpstr>ColumnTitleRegion2..C14.1</vt:lpstr>
      <vt:lpstr>ColumnTitleRegion2..C14.10</vt:lpstr>
      <vt:lpstr>ColumnTitleRegion2..C14.11</vt:lpstr>
      <vt:lpstr>ColumnTitleRegion2..C14.12</vt:lpstr>
      <vt:lpstr>ColumnTitleRegion2..C14.2</vt:lpstr>
      <vt:lpstr>ColumnTitleRegion2..C14.3</vt:lpstr>
      <vt:lpstr>ColumnTitleRegion2..C14.4</vt:lpstr>
      <vt:lpstr>ColumnTitleRegion2..C14.5</vt:lpstr>
      <vt:lpstr>ColumnTitleRegion2..C14.6</vt:lpstr>
      <vt:lpstr>ColumnTitleRegion2..C14.7</vt:lpstr>
      <vt:lpstr>ColumnTitleRegion2..C14.8</vt:lpstr>
      <vt:lpstr>ColumnTitleRegion2..C14.9</vt:lpstr>
      <vt:lpstr>WeekStart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Gabinete2</dc:creator>
  <cp:lastModifiedBy>Cementerios</cp:lastModifiedBy>
  <dcterms:created xsi:type="dcterms:W3CDTF">2016-12-02T06:02:37Z</dcterms:created>
  <dcterms:modified xsi:type="dcterms:W3CDTF">2024-09-04T18:34:22Z</dcterms:modified>
</cp:coreProperties>
</file>