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taLauura\Desktop\ARCHIVOS PARA TRABAJAR LA NOMINA\NOMINAS PENSIONADOS\"/>
    </mc:Choice>
  </mc:AlternateContent>
  <bookViews>
    <workbookView xWindow="0" yWindow="0" windowWidth="28800" windowHeight="12435"/>
  </bookViews>
  <sheets>
    <sheet name="AGUINALDO 2021" sheetId="1" r:id="rId1"/>
  </sheets>
  <definedNames>
    <definedName name="_xlnm.Print_Area" localSheetId="0">'AGUINALDO 2021'!$A$1:$L$192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5" i="1" l="1"/>
  <c r="D212" i="1"/>
  <c r="D211" i="1"/>
  <c r="D210" i="1"/>
  <c r="G206" i="1"/>
  <c r="M191" i="1"/>
  <c r="J191" i="1"/>
  <c r="I191" i="1"/>
  <c r="H191" i="1"/>
  <c r="G191" i="1"/>
  <c r="F191" i="1"/>
  <c r="E191" i="1"/>
  <c r="N190" i="1"/>
  <c r="P190" i="1" s="1"/>
  <c r="K190" i="1"/>
  <c r="P189" i="1"/>
  <c r="N189" i="1"/>
  <c r="K189" i="1"/>
  <c r="N188" i="1"/>
  <c r="P188" i="1" s="1"/>
  <c r="K188" i="1"/>
  <c r="N187" i="1"/>
  <c r="P187" i="1" s="1"/>
  <c r="K187" i="1"/>
  <c r="N186" i="1"/>
  <c r="P186" i="1" s="1"/>
  <c r="K186" i="1"/>
  <c r="O185" i="1"/>
  <c r="K185" i="1"/>
  <c r="O184" i="1"/>
  <c r="K184" i="1"/>
  <c r="P183" i="1"/>
  <c r="N183" i="1"/>
  <c r="K183" i="1"/>
  <c r="O182" i="1"/>
  <c r="O193" i="1" s="1"/>
  <c r="K182" i="1"/>
  <c r="N181" i="1"/>
  <c r="P181" i="1" s="1"/>
  <c r="K181" i="1"/>
  <c r="P180" i="1"/>
  <c r="N180" i="1"/>
  <c r="K180" i="1"/>
  <c r="K191" i="1" s="1"/>
  <c r="N179" i="1"/>
  <c r="P179" i="1" s="1"/>
  <c r="K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M165" i="1"/>
  <c r="J165" i="1"/>
  <c r="I165" i="1"/>
  <c r="H165" i="1"/>
  <c r="G165" i="1"/>
  <c r="F165" i="1"/>
  <c r="E165" i="1"/>
  <c r="R164" i="1"/>
  <c r="P164" i="1"/>
  <c r="K164" i="1"/>
  <c r="N163" i="1"/>
  <c r="P163" i="1" s="1"/>
  <c r="K163" i="1"/>
  <c r="N162" i="1"/>
  <c r="P162" i="1" s="1"/>
  <c r="K162" i="1"/>
  <c r="N161" i="1"/>
  <c r="P161" i="1" s="1"/>
  <c r="K161" i="1"/>
  <c r="P160" i="1"/>
  <c r="N160" i="1"/>
  <c r="K160" i="1"/>
  <c r="N159" i="1"/>
  <c r="P159" i="1" s="1"/>
  <c r="K159" i="1"/>
  <c r="N158" i="1"/>
  <c r="P158" i="1" s="1"/>
  <c r="K158" i="1"/>
  <c r="N157" i="1"/>
  <c r="P157" i="1" s="1"/>
  <c r="K157" i="1"/>
  <c r="P156" i="1"/>
  <c r="N156" i="1"/>
  <c r="K156" i="1"/>
  <c r="N155" i="1"/>
  <c r="P155" i="1" s="1"/>
  <c r="K155" i="1"/>
  <c r="N154" i="1"/>
  <c r="P154" i="1" s="1"/>
  <c r="K154" i="1"/>
  <c r="N153" i="1"/>
  <c r="P153" i="1" s="1"/>
  <c r="K153" i="1"/>
  <c r="K165" i="1" s="1"/>
  <c r="P152" i="1"/>
  <c r="P151" i="1"/>
  <c r="P150" i="1"/>
  <c r="P149" i="1"/>
  <c r="P148" i="1"/>
  <c r="P147" i="1"/>
  <c r="P146" i="1"/>
  <c r="P145" i="1"/>
  <c r="P144" i="1"/>
  <c r="P143" i="1"/>
  <c r="P142" i="1"/>
  <c r="M142" i="1"/>
  <c r="J142" i="1"/>
  <c r="I142" i="1"/>
  <c r="H142" i="1"/>
  <c r="G142" i="1"/>
  <c r="F142" i="1"/>
  <c r="E142" i="1"/>
  <c r="N141" i="1"/>
  <c r="P141" i="1" s="1"/>
  <c r="K141" i="1"/>
  <c r="N140" i="1"/>
  <c r="P140" i="1" s="1"/>
  <c r="K140" i="1"/>
  <c r="N139" i="1"/>
  <c r="P139" i="1" s="1"/>
  <c r="K139" i="1"/>
  <c r="P138" i="1"/>
  <c r="N138" i="1"/>
  <c r="K138" i="1"/>
  <c r="N137" i="1"/>
  <c r="P137" i="1" s="1"/>
  <c r="K137" i="1"/>
  <c r="N136" i="1"/>
  <c r="P136" i="1" s="1"/>
  <c r="K136" i="1"/>
  <c r="N135" i="1"/>
  <c r="P135" i="1" s="1"/>
  <c r="K135" i="1"/>
  <c r="P134" i="1"/>
  <c r="N134" i="1"/>
  <c r="K134" i="1"/>
  <c r="N133" i="1"/>
  <c r="P133" i="1" s="1"/>
  <c r="K133" i="1"/>
  <c r="N132" i="1"/>
  <c r="P132" i="1" s="1"/>
  <c r="K132" i="1"/>
  <c r="K142" i="1" s="1"/>
  <c r="N131" i="1"/>
  <c r="P131" i="1" s="1"/>
  <c r="K131" i="1"/>
  <c r="P130" i="1"/>
  <c r="N130" i="1"/>
  <c r="K130" i="1"/>
  <c r="P129" i="1"/>
  <c r="P128" i="1"/>
  <c r="P127" i="1"/>
  <c r="P126" i="1"/>
  <c r="P125" i="1"/>
  <c r="P124" i="1"/>
  <c r="P123" i="1"/>
  <c r="P122" i="1"/>
  <c r="P121" i="1"/>
  <c r="P120" i="1"/>
  <c r="P119" i="1"/>
  <c r="M119" i="1"/>
  <c r="J119" i="1"/>
  <c r="I119" i="1"/>
  <c r="H119" i="1"/>
  <c r="G119" i="1"/>
  <c r="F119" i="1"/>
  <c r="E119" i="1"/>
  <c r="N118" i="1"/>
  <c r="P118" i="1" s="1"/>
  <c r="K118" i="1"/>
  <c r="N117" i="1"/>
  <c r="P117" i="1" s="1"/>
  <c r="K117" i="1"/>
  <c r="P116" i="1"/>
  <c r="N116" i="1"/>
  <c r="K116" i="1"/>
  <c r="N115" i="1"/>
  <c r="P115" i="1" s="1"/>
  <c r="K115" i="1"/>
  <c r="N114" i="1"/>
  <c r="P114" i="1" s="1"/>
  <c r="K114" i="1"/>
  <c r="N113" i="1"/>
  <c r="P113" i="1" s="1"/>
  <c r="K113" i="1"/>
  <c r="P112" i="1"/>
  <c r="N112" i="1"/>
  <c r="K112" i="1"/>
  <c r="N111" i="1"/>
  <c r="P111" i="1" s="1"/>
  <c r="K111" i="1"/>
  <c r="N110" i="1"/>
  <c r="P110" i="1" s="1"/>
  <c r="K110" i="1"/>
  <c r="N109" i="1"/>
  <c r="P109" i="1" s="1"/>
  <c r="K109" i="1"/>
  <c r="K119" i="1" s="1"/>
  <c r="P108" i="1"/>
  <c r="N108" i="1"/>
  <c r="K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M96" i="1"/>
  <c r="J96" i="1"/>
  <c r="I96" i="1"/>
  <c r="H96" i="1"/>
  <c r="G96" i="1"/>
  <c r="F96" i="1"/>
  <c r="E96" i="1"/>
  <c r="N95" i="1"/>
  <c r="P95" i="1" s="1"/>
  <c r="K95" i="1"/>
  <c r="N94" i="1"/>
  <c r="P94" i="1" s="1"/>
  <c r="K94" i="1"/>
  <c r="N93" i="1"/>
  <c r="P93" i="1" s="1"/>
  <c r="K93" i="1"/>
  <c r="P92" i="1"/>
  <c r="N92" i="1"/>
  <c r="K92" i="1"/>
  <c r="N91" i="1"/>
  <c r="P91" i="1" s="1"/>
  <c r="K91" i="1"/>
  <c r="N90" i="1"/>
  <c r="P90" i="1" s="1"/>
  <c r="K90" i="1"/>
  <c r="N89" i="1"/>
  <c r="P89" i="1" s="1"/>
  <c r="K89" i="1"/>
  <c r="P88" i="1"/>
  <c r="N88" i="1"/>
  <c r="K88" i="1"/>
  <c r="N87" i="1"/>
  <c r="P87" i="1" s="1"/>
  <c r="K87" i="1"/>
  <c r="N86" i="1"/>
  <c r="P86" i="1" s="1"/>
  <c r="K86" i="1"/>
  <c r="N85" i="1"/>
  <c r="P85" i="1" s="1"/>
  <c r="N84" i="1"/>
  <c r="P84" i="1" s="1"/>
  <c r="K84" i="1"/>
  <c r="N83" i="1"/>
  <c r="P83" i="1" s="1"/>
  <c r="K83" i="1"/>
  <c r="K96" i="1" s="1"/>
  <c r="N82" i="1"/>
  <c r="P82" i="1" s="1"/>
  <c r="K82" i="1"/>
  <c r="P81" i="1"/>
  <c r="P80" i="1"/>
  <c r="P79" i="1"/>
  <c r="P78" i="1"/>
  <c r="P77" i="1"/>
  <c r="P76" i="1"/>
  <c r="P75" i="1"/>
  <c r="P74" i="1"/>
  <c r="P73" i="1"/>
  <c r="P72" i="1"/>
  <c r="P71" i="1"/>
  <c r="P70" i="1"/>
  <c r="M70" i="1"/>
  <c r="J70" i="1"/>
  <c r="I70" i="1"/>
  <c r="H70" i="1"/>
  <c r="G70" i="1"/>
  <c r="F70" i="1"/>
  <c r="E70" i="1"/>
  <c r="P69" i="1"/>
  <c r="N69" i="1"/>
  <c r="K69" i="1"/>
  <c r="N68" i="1"/>
  <c r="P68" i="1" s="1"/>
  <c r="K68" i="1"/>
  <c r="N67" i="1"/>
  <c r="P67" i="1" s="1"/>
  <c r="K67" i="1"/>
  <c r="N66" i="1"/>
  <c r="P66" i="1" s="1"/>
  <c r="K66" i="1"/>
  <c r="P65" i="1"/>
  <c r="N65" i="1"/>
  <c r="K65" i="1"/>
  <c r="N64" i="1"/>
  <c r="P64" i="1" s="1"/>
  <c r="K64" i="1"/>
  <c r="N63" i="1"/>
  <c r="P63" i="1" s="1"/>
  <c r="K63" i="1"/>
  <c r="N62" i="1"/>
  <c r="P62" i="1" s="1"/>
  <c r="K62" i="1"/>
  <c r="P61" i="1"/>
  <c r="N61" i="1"/>
  <c r="K61" i="1"/>
  <c r="N60" i="1"/>
  <c r="P60" i="1" s="1"/>
  <c r="K60" i="1"/>
  <c r="N59" i="1"/>
  <c r="P59" i="1" s="1"/>
  <c r="K59" i="1"/>
  <c r="N58" i="1"/>
  <c r="P58" i="1" s="1"/>
  <c r="K58" i="1"/>
  <c r="P57" i="1"/>
  <c r="N57" i="1"/>
  <c r="K57" i="1"/>
  <c r="N56" i="1"/>
  <c r="P56" i="1" s="1"/>
  <c r="K56" i="1"/>
  <c r="N55" i="1"/>
  <c r="P55" i="1" s="1"/>
  <c r="K55" i="1"/>
  <c r="K70" i="1" s="1"/>
  <c r="P54" i="1"/>
  <c r="P53" i="1"/>
  <c r="P52" i="1"/>
  <c r="P51" i="1"/>
  <c r="P50" i="1"/>
  <c r="P49" i="1"/>
  <c r="P48" i="1"/>
  <c r="P47" i="1"/>
  <c r="P46" i="1"/>
  <c r="P45" i="1"/>
  <c r="M45" i="1"/>
  <c r="J45" i="1"/>
  <c r="I45" i="1"/>
  <c r="H45" i="1"/>
  <c r="G45" i="1"/>
  <c r="G194" i="1" s="1"/>
  <c r="F45" i="1"/>
  <c r="E45" i="1"/>
  <c r="N44" i="1"/>
  <c r="P44" i="1" s="1"/>
  <c r="K44" i="1"/>
  <c r="N43" i="1"/>
  <c r="P43" i="1" s="1"/>
  <c r="K43" i="1"/>
  <c r="N42" i="1"/>
  <c r="P42" i="1" s="1"/>
  <c r="K42" i="1"/>
  <c r="P41" i="1"/>
  <c r="N41" i="1"/>
  <c r="K41" i="1"/>
  <c r="N40" i="1"/>
  <c r="P40" i="1" s="1"/>
  <c r="K40" i="1"/>
  <c r="N39" i="1"/>
  <c r="P39" i="1" s="1"/>
  <c r="K39" i="1"/>
  <c r="N38" i="1"/>
  <c r="P38" i="1" s="1"/>
  <c r="K38" i="1"/>
  <c r="P37" i="1"/>
  <c r="N37" i="1"/>
  <c r="K37" i="1"/>
  <c r="N36" i="1"/>
  <c r="P36" i="1" s="1"/>
  <c r="K36" i="1"/>
  <c r="N35" i="1"/>
  <c r="P35" i="1" s="1"/>
  <c r="K35" i="1"/>
  <c r="K45" i="1" s="1"/>
  <c r="N34" i="1"/>
  <c r="P34" i="1" s="1"/>
  <c r="K34" i="1"/>
  <c r="P33" i="1"/>
  <c r="N33" i="1"/>
  <c r="K33" i="1"/>
  <c r="P32" i="1"/>
  <c r="P31" i="1"/>
  <c r="P30" i="1"/>
  <c r="P29" i="1"/>
  <c r="P28" i="1"/>
  <c r="P27" i="1"/>
  <c r="P26" i="1"/>
  <c r="P25" i="1"/>
  <c r="P24" i="1"/>
  <c r="P23" i="1"/>
  <c r="P22" i="1"/>
  <c r="M22" i="1"/>
  <c r="M194" i="1" s="1"/>
  <c r="J22" i="1"/>
  <c r="J194" i="1" s="1"/>
  <c r="I22" i="1"/>
  <c r="I194" i="1" s="1"/>
  <c r="H22" i="1"/>
  <c r="H194" i="1" s="1"/>
  <c r="G22" i="1"/>
  <c r="F22" i="1"/>
  <c r="F194" i="1" s="1"/>
  <c r="E22" i="1"/>
  <c r="E194" i="1" s="1"/>
  <c r="E195" i="1" s="1"/>
  <c r="N21" i="1"/>
  <c r="P21" i="1" s="1"/>
  <c r="K21" i="1"/>
  <c r="N20" i="1"/>
  <c r="P20" i="1" s="1"/>
  <c r="K20" i="1"/>
  <c r="P19" i="1"/>
  <c r="N19" i="1"/>
  <c r="K19" i="1"/>
  <c r="N18" i="1"/>
  <c r="P18" i="1" s="1"/>
  <c r="K18" i="1"/>
  <c r="N17" i="1"/>
  <c r="P17" i="1" s="1"/>
  <c r="K17" i="1"/>
  <c r="N16" i="1"/>
  <c r="P16" i="1" s="1"/>
  <c r="K16" i="1"/>
  <c r="P15" i="1"/>
  <c r="N15" i="1"/>
  <c r="K15" i="1"/>
  <c r="N14" i="1"/>
  <c r="P14" i="1" s="1"/>
  <c r="K14" i="1"/>
  <c r="N13" i="1"/>
  <c r="P13" i="1" s="1"/>
  <c r="K13" i="1"/>
  <c r="N12" i="1"/>
  <c r="P12" i="1" s="1"/>
  <c r="K12" i="1"/>
  <c r="P11" i="1"/>
  <c r="N11" i="1"/>
  <c r="K11" i="1"/>
  <c r="N10" i="1"/>
  <c r="P10" i="1" s="1"/>
  <c r="K10" i="1"/>
  <c r="N9" i="1"/>
  <c r="P9" i="1" s="1"/>
  <c r="K9" i="1"/>
  <c r="K22" i="1" s="1"/>
  <c r="K194" i="1" l="1"/>
  <c r="J195" i="1"/>
  <c r="N193" i="1"/>
</calcChain>
</file>

<file path=xl/sharedStrings.xml><?xml version="1.0" encoding="utf-8"?>
<sst xmlns="http://schemas.openxmlformats.org/spreadsheetml/2006/main" count="484" uniqueCount="246">
  <si>
    <t>MUNICIPIO DE ZAPOTLANEJO, JALISCO</t>
  </si>
  <si>
    <t>NOMINA DE SUELDO</t>
  </si>
  <si>
    <t>HOJA # 1</t>
  </si>
  <si>
    <t>PERIODO EXTRAORDINARIO 2021</t>
  </si>
  <si>
    <t xml:space="preserve">          2021-2024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</si>
  <si>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</si>
  <si>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</si>
  <si>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</si>
  <si>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</si>
  <si>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</si>
  <si>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</si>
  <si>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</si>
  <si>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</si>
  <si>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</si>
  <si>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</si>
  <si>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</si>
  <si>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</si>
  <si>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</si>
  <si>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</si>
  <si>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</si>
  <si>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</si>
  <si>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</si>
  <si>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</si>
  <si>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</si>
  <si>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</si>
  <si>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</si>
  <si>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</si>
  <si>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</si>
  <si>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</si>
  <si>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</si>
  <si>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</si>
  <si>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</si>
  <si>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</si>
  <si>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</si>
  <si>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</si>
  <si>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</si>
  <si>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</si>
  <si>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</si>
  <si>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</si>
  <si>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</si>
  <si>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</si>
  <si>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</si>
  <si>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</si>
  <si>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</si>
  <si>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</si>
  <si>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</si>
  <si>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</si>
  <si>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</si>
  <si>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</si>
  <si>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</si>
  <si>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</si>
  <si>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</si>
  <si>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</si>
  <si>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</si>
  <si>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</si>
  <si>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</si>
  <si>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</si>
  <si>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</si>
  <si>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</si>
  <si>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</si>
  <si>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</si>
  <si>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</si>
  <si>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</si>
  <si>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</si>
  <si>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</si>
  <si>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</si>
  <si>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</si>
  <si>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</si>
  <si>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</si>
  <si>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</si>
  <si>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</si>
  <si>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</si>
  <si>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</si>
  <si>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</si>
  <si>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</si>
  <si>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</si>
  <si>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</si>
  <si>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 xml:space="preserve">               2021-2024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</si>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</sst>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.00"/>
    <numFmt numFmtId="165" formatCode="mm/yy"/>
    <numFmt numFmtId="166" formatCode="_-* #,##0.00_-;\-* #,##0.00_-;_-* \-??_-;_-@_-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6" fontId="1" fillId="0" borderId="0" applyFill="0" applyBorder="0" applyAlignment="0" applyProtection="0"/>
    <xf numFmtId="0" fontId="6" fillId="0" borderId="0"/>
  </cellStyleXfs>
  <cellXfs count="201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164" fontId="0" fillId="0" borderId="0" xfId="0" applyNumberFormat="1"/>
    <xf numFmtId="0" fontId="2" fillId="2" borderId="2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6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6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6" fontId="2" fillId="0" borderId="5" xfId="1" applyFont="1" applyFill="1" applyBorder="1" applyAlignment="1" applyProtection="1">
      <alignment horizontal="center"/>
    </xf>
    <xf numFmtId="166" fontId="2" fillId="0" borderId="6" xfId="1" applyFont="1" applyFill="1" applyBorder="1" applyAlignment="1" applyProtection="1">
      <alignment horizontal="center"/>
    </xf>
    <xf numFmtId="166" fontId="2" fillId="0" borderId="7" xfId="1" applyFont="1" applyFill="1" applyBorder="1" applyAlignment="1" applyProtection="1">
      <alignment horizontal="center"/>
    </xf>
    <xf numFmtId="166" fontId="2" fillId="0" borderId="8" xfId="1" applyFont="1" applyFill="1" applyBorder="1" applyAlignment="1" applyProtection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6" fontId="3" fillId="0" borderId="2" xfId="1" applyFont="1" applyFill="1" applyBorder="1" applyAlignment="1" applyProtection="1"/>
    <xf numFmtId="166" fontId="3" fillId="0" borderId="2" xfId="1" applyFont="1" applyFill="1" applyBorder="1" applyAlignment="1" applyProtection="1">
      <alignment horizontal="center"/>
    </xf>
    <xf numFmtId="166" fontId="3" fillId="0" borderId="23" xfId="1" applyFont="1" applyFill="1" applyBorder="1" applyAlignment="1" applyProtection="1">
      <alignment horizontal="center"/>
    </xf>
    <xf numFmtId="166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8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4" fontId="3" fillId="0" borderId="27" xfId="2" applyNumberFormat="1" applyFont="1" applyFill="1" applyBorder="1" applyAlignment="1">
      <alignment vertical="center" wrapText="1"/>
    </xf>
    <xf numFmtId="164" fontId="0" fillId="0" borderId="27" xfId="0" applyNumberFormat="1" applyBorder="1"/>
    <xf numFmtId="164" fontId="3" fillId="0" borderId="27" xfId="1" applyNumberFormat="1" applyFont="1" applyFill="1" applyBorder="1" applyAlignment="1" applyProtection="1">
      <alignment horizontal="center" vertical="center"/>
    </xf>
    <xf numFmtId="164" fontId="3" fillId="0" borderId="27" xfId="1" applyNumberFormat="1" applyFont="1" applyFill="1" applyBorder="1" applyAlignment="1" applyProtection="1"/>
    <xf numFmtId="164" fontId="3" fillId="0" borderId="27" xfId="1" applyNumberFormat="1" applyFont="1" applyFill="1" applyBorder="1" applyAlignment="1" applyProtection="1">
      <alignment horizontal="center"/>
    </xf>
    <xf numFmtId="164" fontId="3" fillId="0" borderId="27" xfId="0" applyNumberFormat="1" applyFont="1" applyBorder="1" applyAlignment="1">
      <alignment horizontal="left"/>
    </xf>
    <xf numFmtId="0" fontId="8" fillId="0" borderId="27" xfId="0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164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/>
    </xf>
    <xf numFmtId="164" fontId="8" fillId="3" borderId="27" xfId="1" applyNumberFormat="1" applyFont="1" applyFill="1" applyBorder="1" applyAlignment="1" applyProtection="1">
      <alignment horizontal="center" vertical="center"/>
    </xf>
    <xf numFmtId="164" fontId="3" fillId="0" borderId="27" xfId="0" applyNumberFormat="1" applyFont="1" applyBorder="1"/>
    <xf numFmtId="0" fontId="8" fillId="0" borderId="27" xfId="2" applyFont="1" applyFill="1" applyBorder="1" applyAlignment="1">
      <alignment vertical="center"/>
    </xf>
    <xf numFmtId="164" fontId="8" fillId="0" borderId="27" xfId="2" applyNumberFormat="1" applyFont="1" applyFill="1" applyBorder="1" applyAlignment="1">
      <alignment vertical="center"/>
    </xf>
    <xf numFmtId="164" fontId="3" fillId="0" borderId="27" xfId="1" applyNumberFormat="1" applyFont="1" applyFill="1" applyBorder="1" applyAlignment="1" applyProtection="1">
      <alignment horizontal="center" vertical="center" wrapText="1"/>
    </xf>
    <xf numFmtId="164" fontId="3" fillId="0" borderId="27" xfId="0" applyNumberFormat="1" applyFont="1" applyFill="1" applyBorder="1"/>
    <xf numFmtId="164" fontId="3" fillId="0" borderId="27" xfId="0" applyNumberFormat="1" applyFont="1" applyFill="1" applyBorder="1" applyAlignment="1">
      <alignment horizontal="left" vertical="center"/>
    </xf>
    <xf numFmtId="164" fontId="8" fillId="0" borderId="27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2" fillId="0" borderId="28" xfId="0" applyFont="1" applyBorder="1"/>
    <xf numFmtId="164" fontId="2" fillId="0" borderId="29" xfId="1" applyNumberFormat="1" applyFont="1" applyFill="1" applyBorder="1" applyAlignment="1" applyProtection="1">
      <alignment horizontal="center"/>
    </xf>
    <xf numFmtId="164" fontId="2" fillId="0" borderId="30" xfId="1" applyNumberFormat="1" applyFont="1" applyFill="1" applyBorder="1" applyAlignment="1" applyProtection="1">
      <alignment horizontal="center"/>
    </xf>
    <xf numFmtId="0" fontId="10" fillId="0" borderId="0" xfId="0" applyFont="1" applyFill="1"/>
    <xf numFmtId="0" fontId="11" fillId="0" borderId="0" xfId="0" applyFont="1"/>
    <xf numFmtId="164" fontId="11" fillId="0" borderId="0" xfId="0" applyNumberFormat="1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4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1" xfId="0" applyFont="1" applyBorder="1"/>
    <xf numFmtId="164" fontId="2" fillId="0" borderId="32" xfId="1" applyNumberFormat="1" applyFont="1" applyFill="1" applyBorder="1" applyAlignment="1" applyProtection="1">
      <alignment horizontal="center" vertical="center"/>
    </xf>
    <xf numFmtId="0" fontId="7" fillId="0" borderId="33" xfId="0" applyFont="1" applyBorder="1" applyAlignment="1">
      <alignment horizontal="left"/>
    </xf>
    <xf numFmtId="164" fontId="2" fillId="0" borderId="34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6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5" fontId="2" fillId="0" borderId="35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6" fontId="2" fillId="0" borderId="36" xfId="1" applyFont="1" applyFill="1" applyBorder="1" applyAlignment="1" applyProtection="1">
      <alignment horizontal="center"/>
    </xf>
    <xf numFmtId="166" fontId="2" fillId="0" borderId="37" xfId="1" applyFont="1" applyFill="1" applyBorder="1" applyAlignment="1" applyProtection="1">
      <alignment horizontal="center"/>
    </xf>
    <xf numFmtId="3" fontId="3" fillId="0" borderId="38" xfId="1" applyNumberFormat="1" applyFont="1" applyFill="1" applyBorder="1" applyAlignment="1" applyProtection="1"/>
    <xf numFmtId="0" fontId="3" fillId="0" borderId="34" xfId="0" applyFont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4" fontId="2" fillId="0" borderId="47" xfId="1" applyNumberFormat="1" applyFont="1" applyFill="1" applyBorder="1" applyAlignment="1" applyProtection="1"/>
    <xf numFmtId="166" fontId="2" fillId="0" borderId="48" xfId="1" applyFont="1" applyFill="1" applyBorder="1" applyAlignment="1" applyProtection="1"/>
    <xf numFmtId="166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6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6" fontId="2" fillId="0" borderId="22" xfId="1" applyFont="1" applyFill="1" applyBorder="1" applyAlignment="1" applyProtection="1">
      <alignment horizontal="center"/>
    </xf>
    <xf numFmtId="166" fontId="2" fillId="0" borderId="49" xfId="1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4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4" fontId="2" fillId="0" borderId="48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10" fillId="0" borderId="0" xfId="0" applyNumberFormat="1" applyFont="1" applyFill="1"/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4" fontId="14" fillId="0" borderId="27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/>
    <xf numFmtId="0" fontId="2" fillId="0" borderId="27" xfId="2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0" fillId="0" borderId="27" xfId="0" applyNumberFormat="1" applyFont="1" applyFill="1" applyBorder="1"/>
    <xf numFmtId="0" fontId="10" fillId="0" borderId="0" xfId="0" applyNumberFormat="1" applyFont="1" applyFill="1" applyBorder="1"/>
    <xf numFmtId="0" fontId="0" fillId="0" borderId="46" xfId="0" applyBorder="1"/>
    <xf numFmtId="164" fontId="0" fillId="4" borderId="0" xfId="0" applyNumberFormat="1" applyFill="1"/>
    <xf numFmtId="164" fontId="10" fillId="4" borderId="0" xfId="0" applyNumberFormat="1" applyFont="1" applyFill="1"/>
    <xf numFmtId="166" fontId="3" fillId="0" borderId="0" xfId="0" applyNumberFormat="1" applyFont="1"/>
    <xf numFmtId="166" fontId="0" fillId="0" borderId="0" xfId="0" applyNumberFormat="1"/>
    <xf numFmtId="0" fontId="2" fillId="0" borderId="0" xfId="0" applyFont="1"/>
    <xf numFmtId="166" fontId="2" fillId="0" borderId="0" xfId="1" applyFont="1" applyFill="1" applyBorder="1" applyAlignment="1" applyProtection="1">
      <alignment vertical="center"/>
    </xf>
    <xf numFmtId="166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6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6" fontId="14" fillId="0" borderId="0" xfId="1" applyFont="1" applyFill="1" applyBorder="1" applyAlignment="1" applyProtection="1"/>
    <xf numFmtId="3" fontId="16" fillId="0" borderId="0" xfId="0" applyNumberFormat="1" applyFont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0" fontId="0" fillId="8" borderId="0" xfId="0" applyFont="1" applyFill="1"/>
    <xf numFmtId="167" fontId="0" fillId="8" borderId="0" xfId="0" applyNumberFormat="1" applyFill="1"/>
    <xf numFmtId="166" fontId="10" fillId="0" borderId="0" xfId="1" applyFont="1" applyFill="1" applyBorder="1" applyAlignment="1" applyProtection="1"/>
    <xf numFmtId="167" fontId="10" fillId="0" borderId="0" xfId="0" applyNumberFormat="1" applyFont="1"/>
    <xf numFmtId="3" fontId="17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3937575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609600</xdr:colOff>
      <xdr:row>121</xdr:row>
      <xdr:rowOff>9525</xdr:rowOff>
    </xdr:from>
    <xdr:to>
      <xdr:col>2</xdr:col>
      <xdr:colOff>1152525</xdr:colOff>
      <xdr:row>124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114800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144</xdr:row>
      <xdr:rowOff>9525</xdr:rowOff>
    </xdr:from>
    <xdr:to>
      <xdr:col>2</xdr:col>
      <xdr:colOff>1095375</xdr:colOff>
      <xdr:row>147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95776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170</xdr:row>
      <xdr:rowOff>0</xdr:rowOff>
    </xdr:from>
    <xdr:to>
      <xdr:col>2</xdr:col>
      <xdr:colOff>1143000</xdr:colOff>
      <xdr:row>173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78929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2"/>
  <sheetViews>
    <sheetView tabSelected="1" topLeftCell="A183" zoomScaleNormal="100" workbookViewId="0">
      <selection activeCell="C202" sqref="C202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128" customWidth="1"/>
    <col min="6" max="6" width="9.7109375" customWidth="1"/>
    <col min="7" max="7" width="7" style="129" customWidth="1"/>
    <col min="8" max="8" width="8.5703125" style="128" customWidth="1"/>
    <col min="9" max="9" width="9.85546875" style="128" customWidth="1"/>
    <col min="10" max="10" width="8.5703125" style="128" customWidth="1"/>
    <col min="11" max="11" width="12.28515625" style="130" customWidth="1"/>
    <col min="12" max="12" width="30.7109375" customWidth="1"/>
    <col min="13" max="13" width="7" customWidth="1"/>
    <col min="14" max="14" width="15.140625" customWidth="1"/>
    <col min="15" max="15" width="14.140625" style="4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5" t="s">
        <v>1</v>
      </c>
      <c r="E2" s="5"/>
      <c r="F2" s="5"/>
      <c r="G2" s="5"/>
      <c r="H2" s="5"/>
      <c r="I2" s="1"/>
      <c r="J2" s="1"/>
      <c r="K2" s="3"/>
      <c r="L2" s="6" t="s">
        <v>2</v>
      </c>
    </row>
    <row r="3" spans="1:17" ht="17.25" customHeight="1" x14ac:dyDescent="0.2">
      <c r="A3" s="1"/>
      <c r="B3" s="1"/>
      <c r="C3" s="1"/>
      <c r="D3" s="7" t="s">
        <v>3</v>
      </c>
      <c r="E3" s="7"/>
      <c r="F3" s="7"/>
      <c r="G3" s="7"/>
      <c r="H3" s="7"/>
      <c r="I3" s="1"/>
      <c r="J3" s="1"/>
      <c r="K3" s="3"/>
      <c r="L3" s="1"/>
    </row>
    <row r="4" spans="1:17" ht="17.25" customHeight="1" thickBot="1" x14ac:dyDescent="0.25">
      <c r="A4" s="8"/>
      <c r="B4" s="8"/>
      <c r="C4" s="9" t="s">
        <v>4</v>
      </c>
      <c r="D4" s="10"/>
      <c r="E4" s="11"/>
      <c r="F4" s="12"/>
      <c r="G4" s="13"/>
      <c r="H4" s="14"/>
      <c r="I4" s="14"/>
      <c r="J4" s="14"/>
      <c r="K4" s="15"/>
      <c r="L4" s="16"/>
    </row>
    <row r="5" spans="1:17" ht="15.75" customHeight="1" thickBot="1" x14ac:dyDescent="0.25">
      <c r="A5" s="8"/>
      <c r="B5" s="8"/>
      <c r="C5" s="16"/>
      <c r="D5" s="10"/>
      <c r="E5" s="17" t="s">
        <v>5</v>
      </c>
      <c r="F5" s="17"/>
      <c r="G5" s="18" t="s">
        <v>6</v>
      </c>
      <c r="H5" s="19"/>
      <c r="I5" s="19"/>
      <c r="J5" s="20"/>
      <c r="K5" s="15"/>
      <c r="L5" s="16"/>
    </row>
    <row r="6" spans="1:17" ht="15" customHeight="1" thickBot="1" x14ac:dyDescent="0.25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6" t="s">
        <v>12</v>
      </c>
      <c r="G6" s="25" t="s">
        <v>13</v>
      </c>
      <c r="H6" s="25" t="s">
        <v>14</v>
      </c>
      <c r="I6" s="25" t="s">
        <v>12</v>
      </c>
      <c r="J6" s="25" t="s">
        <v>15</v>
      </c>
      <c r="K6" s="27" t="s">
        <v>16</v>
      </c>
      <c r="L6" s="28" t="s">
        <v>17</v>
      </c>
    </row>
    <row r="7" spans="1:17" ht="12" customHeight="1" thickBot="1" x14ac:dyDescent="0.25">
      <c r="A7" s="29" t="s">
        <v>18</v>
      </c>
      <c r="B7" s="30"/>
      <c r="C7" s="31"/>
      <c r="D7" s="32"/>
      <c r="E7" s="33"/>
      <c r="F7" s="34"/>
      <c r="G7" s="33"/>
      <c r="H7" s="33"/>
      <c r="I7" s="33"/>
      <c r="J7" s="33"/>
      <c r="K7" s="35"/>
      <c r="L7" s="36"/>
    </row>
    <row r="8" spans="1:17" ht="12.75" customHeight="1" x14ac:dyDescent="0.2">
      <c r="A8" s="37"/>
      <c r="B8" s="8"/>
      <c r="C8" s="38" t="s">
        <v>19</v>
      </c>
      <c r="D8" s="39"/>
      <c r="E8" s="40"/>
      <c r="F8" s="11"/>
      <c r="G8" s="41"/>
      <c r="H8" s="42"/>
      <c r="I8" s="43"/>
      <c r="J8" s="44"/>
      <c r="K8" s="45"/>
      <c r="L8" s="46"/>
    </row>
    <row r="9" spans="1:17" ht="38.25" customHeight="1" x14ac:dyDescent="0.2">
      <c r="A9" s="47">
        <v>102</v>
      </c>
      <c r="B9" s="47" t="s">
        <v>20</v>
      </c>
      <c r="C9" s="48" t="s">
        <v>21</v>
      </c>
      <c r="D9" s="49" t="s">
        <v>22</v>
      </c>
      <c r="E9" s="50">
        <v>15690</v>
      </c>
      <c r="F9" s="51"/>
      <c r="G9" s="52"/>
      <c r="H9" s="51">
        <v>1000</v>
      </c>
      <c r="I9" s="53"/>
      <c r="J9" s="53"/>
      <c r="K9" s="51">
        <f t="shared" ref="K9:K16" si="0">SUM(E9:F9)-SUM(G9:J9)</f>
        <v>14690</v>
      </c>
      <c r="L9" s="54"/>
      <c r="M9">
        <v>1</v>
      </c>
      <c r="N9" s="4">
        <f>E9/15*50</f>
        <v>52300</v>
      </c>
      <c r="O9" s="4">
        <v>15690</v>
      </c>
      <c r="P9" s="4">
        <f>N9-O9</f>
        <v>36610</v>
      </c>
      <c r="Q9" s="4"/>
    </row>
    <row r="10" spans="1:17" ht="38.25" customHeight="1" x14ac:dyDescent="0.2">
      <c r="A10" s="47">
        <v>102</v>
      </c>
      <c r="B10" s="47" t="s">
        <v>23</v>
      </c>
      <c r="C10" s="55" t="s">
        <v>24</v>
      </c>
      <c r="D10" s="56" t="s">
        <v>22</v>
      </c>
      <c r="E10" s="50">
        <v>25827</v>
      </c>
      <c r="F10" s="51"/>
      <c r="G10" s="52"/>
      <c r="H10" s="53"/>
      <c r="I10" s="53"/>
      <c r="J10" s="53"/>
      <c r="K10" s="51">
        <f t="shared" si="0"/>
        <v>25827</v>
      </c>
      <c r="L10" s="54"/>
      <c r="M10">
        <v>1</v>
      </c>
      <c r="N10" s="4">
        <f t="shared" ref="N10:N69" si="1">E10/15*50</f>
        <v>86090</v>
      </c>
      <c r="O10" s="4">
        <v>25827</v>
      </c>
      <c r="P10" s="4">
        <f t="shared" ref="P10:P73" si="2">N10-O10</f>
        <v>60263</v>
      </c>
      <c r="Q10" s="4"/>
    </row>
    <row r="11" spans="1:17" ht="38.25" customHeight="1" x14ac:dyDescent="0.2">
      <c r="A11" s="47">
        <v>102</v>
      </c>
      <c r="B11" s="47" t="s">
        <v>25</v>
      </c>
      <c r="C11" s="55" t="s">
        <v>26</v>
      </c>
      <c r="D11" s="57" t="s">
        <v>22</v>
      </c>
      <c r="E11" s="50">
        <v>13587</v>
      </c>
      <c r="F11" s="51"/>
      <c r="G11" s="52"/>
      <c r="H11" s="53"/>
      <c r="I11" s="53"/>
      <c r="J11" s="53"/>
      <c r="K11" s="51">
        <f t="shared" si="0"/>
        <v>13587</v>
      </c>
      <c r="L11" s="54"/>
      <c r="M11">
        <v>1</v>
      </c>
      <c r="N11" s="4">
        <f t="shared" si="1"/>
        <v>45290</v>
      </c>
      <c r="O11" s="4">
        <v>13587</v>
      </c>
      <c r="P11" s="4">
        <f t="shared" si="2"/>
        <v>31703</v>
      </c>
      <c r="Q11" s="4"/>
    </row>
    <row r="12" spans="1:17" ht="38.25" customHeight="1" x14ac:dyDescent="0.2">
      <c r="A12" s="47">
        <v>102</v>
      </c>
      <c r="B12" s="47" t="s">
        <v>27</v>
      </c>
      <c r="C12" s="58" t="s">
        <v>28</v>
      </c>
      <c r="D12" s="57" t="s">
        <v>22</v>
      </c>
      <c r="E12" s="50">
        <v>24837</v>
      </c>
      <c r="F12" s="51"/>
      <c r="G12" s="52"/>
      <c r="H12" s="53"/>
      <c r="I12" s="53"/>
      <c r="J12" s="53"/>
      <c r="K12" s="51">
        <f t="shared" si="0"/>
        <v>24837</v>
      </c>
      <c r="L12" s="54"/>
      <c r="M12">
        <v>1</v>
      </c>
      <c r="N12" s="4">
        <f t="shared" si="1"/>
        <v>82790</v>
      </c>
      <c r="O12" s="4">
        <v>24837</v>
      </c>
      <c r="P12" s="4">
        <f t="shared" si="2"/>
        <v>57953</v>
      </c>
      <c r="Q12" s="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50">
        <v>14460</v>
      </c>
      <c r="F13" s="51"/>
      <c r="G13" s="60"/>
      <c r="H13" s="51"/>
      <c r="I13" s="51"/>
      <c r="J13" s="53"/>
      <c r="K13" s="61">
        <f t="shared" si="0"/>
        <v>14460</v>
      </c>
      <c r="L13" s="62"/>
      <c r="M13">
        <v>1</v>
      </c>
      <c r="N13" s="4">
        <f t="shared" si="1"/>
        <v>48200</v>
      </c>
      <c r="O13" s="4">
        <v>14460</v>
      </c>
      <c r="P13" s="4">
        <f t="shared" si="2"/>
        <v>33740</v>
      </c>
      <c r="Q13" s="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50">
        <v>23473</v>
      </c>
      <c r="F14" s="51"/>
      <c r="G14" s="53"/>
      <c r="H14" s="65"/>
      <c r="I14" s="51"/>
      <c r="J14" s="51"/>
      <c r="K14" s="61">
        <f t="shared" si="0"/>
        <v>23473</v>
      </c>
      <c r="L14" s="66"/>
      <c r="M14">
        <v>1</v>
      </c>
      <c r="N14" s="4">
        <f t="shared" si="1"/>
        <v>78243.333333333328</v>
      </c>
      <c r="O14" s="4">
        <v>23473</v>
      </c>
      <c r="P14" s="4">
        <f t="shared" si="2"/>
        <v>54770.333333333328</v>
      </c>
      <c r="Q14" s="4"/>
    </row>
    <row r="15" spans="1:17" ht="38.25" customHeight="1" x14ac:dyDescent="0.2">
      <c r="A15" s="47">
        <v>102</v>
      </c>
      <c r="B15" s="47" t="s">
        <v>33</v>
      </c>
      <c r="C15" s="63" t="s">
        <v>34</v>
      </c>
      <c r="D15" s="64" t="s">
        <v>22</v>
      </c>
      <c r="E15" s="50">
        <v>22380</v>
      </c>
      <c r="F15" s="51"/>
      <c r="G15" s="53"/>
      <c r="H15" s="51"/>
      <c r="I15" s="53"/>
      <c r="J15" s="53"/>
      <c r="K15" s="61">
        <f t="shared" si="0"/>
        <v>22380</v>
      </c>
      <c r="L15" s="54"/>
      <c r="M15">
        <v>1</v>
      </c>
      <c r="N15" s="4">
        <f t="shared" si="1"/>
        <v>74600</v>
      </c>
      <c r="O15" s="4">
        <v>22380</v>
      </c>
      <c r="P15" s="4">
        <f t="shared" si="2"/>
        <v>52220</v>
      </c>
      <c r="Q15" s="4"/>
    </row>
    <row r="16" spans="1:17" ht="38.25" customHeight="1" x14ac:dyDescent="0.2">
      <c r="A16" s="47">
        <v>102</v>
      </c>
      <c r="B16" s="47" t="s">
        <v>35</v>
      </c>
      <c r="C16" s="58" t="s">
        <v>36</v>
      </c>
      <c r="D16" s="57" t="s">
        <v>22</v>
      </c>
      <c r="E16" s="50">
        <v>24837</v>
      </c>
      <c r="F16" s="51"/>
      <c r="G16" s="53"/>
      <c r="H16" s="51"/>
      <c r="I16" s="53"/>
      <c r="J16" s="53"/>
      <c r="K16" s="61">
        <f t="shared" si="0"/>
        <v>24837</v>
      </c>
      <c r="L16" s="54"/>
      <c r="M16">
        <v>1</v>
      </c>
      <c r="N16" s="4">
        <f t="shared" si="1"/>
        <v>82790</v>
      </c>
      <c r="O16" s="4">
        <v>24837</v>
      </c>
      <c r="P16" s="4">
        <f t="shared" si="2"/>
        <v>57953</v>
      </c>
      <c r="Q16" s="4"/>
    </row>
    <row r="17" spans="1:17" ht="38.25" customHeight="1" x14ac:dyDescent="0.2">
      <c r="A17" s="47">
        <v>102</v>
      </c>
      <c r="B17" s="47" t="s">
        <v>37</v>
      </c>
      <c r="C17" s="63" t="s">
        <v>38</v>
      </c>
      <c r="D17" s="57" t="s">
        <v>39</v>
      </c>
      <c r="E17" s="50">
        <v>10730</v>
      </c>
      <c r="F17" s="51"/>
      <c r="G17" s="52"/>
      <c r="H17" s="53"/>
      <c r="I17" s="53"/>
      <c r="J17" s="53"/>
      <c r="K17" s="51">
        <f>SUM(E17:F17)-SUM(G17:J17)</f>
        <v>10730</v>
      </c>
      <c r="L17" s="54"/>
      <c r="M17">
        <v>1</v>
      </c>
      <c r="N17" s="4">
        <f t="shared" si="1"/>
        <v>35766.666666666672</v>
      </c>
      <c r="O17" s="4">
        <v>10730</v>
      </c>
      <c r="P17" s="4">
        <f t="shared" si="2"/>
        <v>25036.666666666672</v>
      </c>
      <c r="Q17" s="4"/>
    </row>
    <row r="18" spans="1:17" ht="38.25" customHeight="1" x14ac:dyDescent="0.2">
      <c r="A18" s="47">
        <v>102</v>
      </c>
      <c r="B18" s="47" t="s">
        <v>40</v>
      </c>
      <c r="C18" s="58" t="s">
        <v>41</v>
      </c>
      <c r="D18" s="67" t="s">
        <v>39</v>
      </c>
      <c r="E18" s="50">
        <v>6773</v>
      </c>
      <c r="F18" s="51"/>
      <c r="G18" s="52"/>
      <c r="H18" s="53"/>
      <c r="I18" s="53"/>
      <c r="J18" s="53"/>
      <c r="K18" s="51">
        <f>SUM(E18:F18)-SUM(G18:J18)</f>
        <v>6773</v>
      </c>
      <c r="L18" s="54"/>
      <c r="M18">
        <v>1</v>
      </c>
      <c r="N18" s="4">
        <f t="shared" si="1"/>
        <v>22576.666666666668</v>
      </c>
      <c r="O18" s="4">
        <v>6773</v>
      </c>
      <c r="P18" s="4">
        <f t="shared" si="2"/>
        <v>15803.666666666668</v>
      </c>
      <c r="Q18" s="4"/>
    </row>
    <row r="19" spans="1:17" ht="38.25" customHeight="1" x14ac:dyDescent="0.2">
      <c r="A19" s="47">
        <v>102</v>
      </c>
      <c r="B19" s="47" t="s">
        <v>42</v>
      </c>
      <c r="C19" s="63" t="s">
        <v>43</v>
      </c>
      <c r="D19" s="57" t="s">
        <v>39</v>
      </c>
      <c r="E19" s="50">
        <v>8880</v>
      </c>
      <c r="F19" s="51"/>
      <c r="G19" s="52"/>
      <c r="H19" s="53"/>
      <c r="I19" s="53"/>
      <c r="J19" s="53"/>
      <c r="K19" s="51">
        <f>SUM(E19:F19)-SUM(G19:J19)</f>
        <v>8880</v>
      </c>
      <c r="L19" s="54"/>
      <c r="M19">
        <v>1</v>
      </c>
      <c r="N19" s="4">
        <f t="shared" si="1"/>
        <v>29600</v>
      </c>
      <c r="O19" s="4">
        <v>8880</v>
      </c>
      <c r="P19" s="4">
        <f t="shared" si="2"/>
        <v>20720</v>
      </c>
      <c r="Q19" s="4"/>
    </row>
    <row r="20" spans="1:17" ht="38.25" customHeight="1" x14ac:dyDescent="0.2">
      <c r="A20" s="47">
        <v>102</v>
      </c>
      <c r="B20" s="47" t="s">
        <v>44</v>
      </c>
      <c r="C20" s="63" t="s">
        <v>45</v>
      </c>
      <c r="D20" s="64" t="s">
        <v>39</v>
      </c>
      <c r="E20" s="50">
        <v>9037</v>
      </c>
      <c r="F20" s="51"/>
      <c r="G20" s="52"/>
      <c r="H20" s="51"/>
      <c r="I20" s="53"/>
      <c r="J20" s="53"/>
      <c r="K20" s="51">
        <f>SUM(E20:F20)-SUM(G20:J20)</f>
        <v>9037</v>
      </c>
      <c r="L20" s="54"/>
      <c r="M20">
        <v>1</v>
      </c>
      <c r="N20" s="4">
        <f t="shared" si="1"/>
        <v>30123.333333333336</v>
      </c>
      <c r="O20" s="4">
        <v>9037</v>
      </c>
      <c r="P20" s="4">
        <f t="shared" si="2"/>
        <v>21086.333333333336</v>
      </c>
      <c r="Q20" s="4"/>
    </row>
    <row r="21" spans="1:17" ht="38.25" customHeight="1" x14ac:dyDescent="0.2">
      <c r="A21" s="59">
        <v>102</v>
      </c>
      <c r="B21" s="59" t="s">
        <v>46</v>
      </c>
      <c r="C21" s="58" t="s">
        <v>47</v>
      </c>
      <c r="D21" s="67" t="s">
        <v>39</v>
      </c>
      <c r="E21" s="50">
        <v>7113</v>
      </c>
      <c r="F21" s="51"/>
      <c r="G21" s="61"/>
      <c r="H21" s="51"/>
      <c r="I21" s="53"/>
      <c r="J21" s="51"/>
      <c r="K21" s="51">
        <f>SUM(E21:F21)-SUM(G21:J21)</f>
        <v>7113</v>
      </c>
      <c r="L21" s="68"/>
      <c r="M21">
        <v>1</v>
      </c>
      <c r="N21" s="4">
        <f t="shared" si="1"/>
        <v>23710</v>
      </c>
      <c r="O21" s="4">
        <v>7113</v>
      </c>
      <c r="P21" s="4">
        <f t="shared" si="2"/>
        <v>16597</v>
      </c>
      <c r="Q21" s="4"/>
    </row>
    <row r="22" spans="1:17" ht="12" customHeight="1" thickBot="1" x14ac:dyDescent="0.25">
      <c r="A22" s="69"/>
      <c r="B22" s="69"/>
      <c r="C22" s="70"/>
      <c r="D22" s="71" t="s">
        <v>48</v>
      </c>
      <c r="E22" s="72">
        <f t="shared" ref="E22:K22" si="3">SUM(E9:E21)</f>
        <v>207624</v>
      </c>
      <c r="F22" s="72">
        <f t="shared" si="3"/>
        <v>0</v>
      </c>
      <c r="G22" s="72">
        <f t="shared" si="3"/>
        <v>0</v>
      </c>
      <c r="H22" s="72">
        <f t="shared" si="3"/>
        <v>1000</v>
      </c>
      <c r="I22" s="72">
        <f t="shared" si="3"/>
        <v>0</v>
      </c>
      <c r="J22" s="72">
        <f t="shared" si="3"/>
        <v>0</v>
      </c>
      <c r="K22" s="72">
        <f t="shared" si="3"/>
        <v>206624</v>
      </c>
      <c r="L22" s="16"/>
      <c r="M22" s="73">
        <f>SUM(M9:M21)</f>
        <v>13</v>
      </c>
      <c r="N22" s="4"/>
      <c r="P22" s="4">
        <f t="shared" si="2"/>
        <v>0</v>
      </c>
      <c r="Q22" s="4"/>
    </row>
    <row r="23" spans="1:17" ht="36" customHeight="1" x14ac:dyDescent="0.2">
      <c r="A23" s="8"/>
      <c r="B23" s="8"/>
      <c r="C23" s="9"/>
      <c r="D23" s="10"/>
      <c r="E23" s="11"/>
      <c r="F23" s="12"/>
      <c r="G23" s="13"/>
      <c r="H23" s="14"/>
      <c r="I23" s="14"/>
      <c r="J23" s="14"/>
      <c r="K23" s="15"/>
      <c r="L23" s="16"/>
      <c r="M23" s="74"/>
      <c r="N23" s="4"/>
      <c r="P23" s="4">
        <f t="shared" si="2"/>
        <v>0</v>
      </c>
      <c r="Q23" s="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N24" s="4"/>
      <c r="P24" s="4">
        <f t="shared" si="2"/>
        <v>0</v>
      </c>
      <c r="Q24" s="4"/>
    </row>
    <row r="25" spans="1:17" ht="18" customHeight="1" thickBot="1" x14ac:dyDescent="0.25">
      <c r="A25" s="1"/>
      <c r="B25" s="1"/>
      <c r="C25" s="1"/>
      <c r="D25" s="5" t="s">
        <v>1</v>
      </c>
      <c r="E25" s="5"/>
      <c r="F25" s="5"/>
      <c r="G25" s="5"/>
      <c r="H25" s="5"/>
      <c r="I25" s="1"/>
      <c r="J25" s="1"/>
      <c r="K25" s="3"/>
      <c r="L25" s="6" t="s">
        <v>49</v>
      </c>
      <c r="N25" s="4"/>
      <c r="P25" s="4">
        <f t="shared" si="2"/>
        <v>0</v>
      </c>
      <c r="Q25" s="4"/>
    </row>
    <row r="26" spans="1:17" ht="18" customHeight="1" x14ac:dyDescent="0.2">
      <c r="A26" s="1"/>
      <c r="B26" s="1"/>
      <c r="C26" s="1"/>
      <c r="D26" s="7" t="s">
        <v>3</v>
      </c>
      <c r="E26" s="7"/>
      <c r="F26" s="7"/>
      <c r="G26" s="7"/>
      <c r="H26" s="7"/>
      <c r="I26" s="1"/>
      <c r="J26" s="1"/>
      <c r="K26" s="3"/>
      <c r="L26" s="1"/>
      <c r="N26" s="4"/>
      <c r="P26" s="4">
        <f t="shared" si="2"/>
        <v>0</v>
      </c>
      <c r="Q26" s="4"/>
    </row>
    <row r="27" spans="1:17" ht="19.5" customHeight="1" x14ac:dyDescent="0.2">
      <c r="A27" s="8"/>
      <c r="B27" s="8"/>
      <c r="C27" s="9" t="s">
        <v>4</v>
      </c>
      <c r="D27" s="10"/>
      <c r="E27" s="11"/>
      <c r="F27" s="12"/>
      <c r="G27" s="13"/>
      <c r="H27" s="14"/>
      <c r="I27" s="14"/>
      <c r="J27" s="14"/>
      <c r="K27" s="15"/>
      <c r="L27" s="16"/>
      <c r="N27" s="4"/>
      <c r="P27" s="4">
        <f t="shared" si="2"/>
        <v>0</v>
      </c>
      <c r="Q27" s="4"/>
    </row>
    <row r="28" spans="1:17" ht="9.75" customHeight="1" thickBot="1" x14ac:dyDescent="0.25">
      <c r="A28" s="8"/>
      <c r="B28" s="8"/>
      <c r="C28" s="9"/>
      <c r="D28" s="10"/>
      <c r="E28" s="11"/>
      <c r="F28" s="12"/>
      <c r="G28" s="13"/>
      <c r="H28" s="14"/>
      <c r="I28" s="14"/>
      <c r="J28" s="14"/>
      <c r="K28" s="15"/>
      <c r="L28" s="16"/>
      <c r="N28" s="4"/>
      <c r="P28" s="4">
        <f t="shared" si="2"/>
        <v>0</v>
      </c>
      <c r="Q28" s="4"/>
    </row>
    <row r="29" spans="1:17" ht="18.75" customHeight="1" thickBot="1" x14ac:dyDescent="0.25">
      <c r="A29" s="8"/>
      <c r="B29" s="8"/>
      <c r="C29" s="16"/>
      <c r="D29" s="10"/>
      <c r="E29" s="17" t="s">
        <v>5</v>
      </c>
      <c r="F29" s="17"/>
      <c r="G29" s="18" t="s">
        <v>6</v>
      </c>
      <c r="H29" s="19"/>
      <c r="I29" s="19"/>
      <c r="J29" s="20"/>
      <c r="K29" s="15"/>
      <c r="L29" s="16"/>
      <c r="N29" s="4"/>
      <c r="P29" s="4">
        <f t="shared" si="2"/>
        <v>0</v>
      </c>
      <c r="Q29" s="4"/>
    </row>
    <row r="30" spans="1:17" s="75" customFormat="1" ht="15" customHeight="1" thickBot="1" x14ac:dyDescent="0.25">
      <c r="A30" s="21" t="s">
        <v>7</v>
      </c>
      <c r="B30" s="22" t="s">
        <v>8</v>
      </c>
      <c r="C30" s="23" t="s">
        <v>9</v>
      </c>
      <c r="D30" s="24" t="s">
        <v>10</v>
      </c>
      <c r="E30" s="25" t="s">
        <v>11</v>
      </c>
      <c r="F30" s="26" t="s">
        <v>12</v>
      </c>
      <c r="G30" s="25" t="s">
        <v>13</v>
      </c>
      <c r="H30" s="25" t="s">
        <v>14</v>
      </c>
      <c r="I30" s="25" t="s">
        <v>12</v>
      </c>
      <c r="J30" s="25" t="s">
        <v>15</v>
      </c>
      <c r="K30" s="27" t="s">
        <v>16</v>
      </c>
      <c r="L30" s="28" t="s">
        <v>17</v>
      </c>
      <c r="N30" s="4"/>
      <c r="O30" s="76"/>
      <c r="P30" s="4">
        <f t="shared" si="2"/>
        <v>0</v>
      </c>
      <c r="Q30" s="4"/>
    </row>
    <row r="31" spans="1:17" ht="12" customHeight="1" thickBot="1" x14ac:dyDescent="0.25">
      <c r="A31" s="29" t="s">
        <v>18</v>
      </c>
      <c r="B31" s="30"/>
      <c r="C31" s="31"/>
      <c r="D31" s="32"/>
      <c r="E31" s="33"/>
      <c r="F31" s="34"/>
      <c r="G31" s="33"/>
      <c r="H31" s="33"/>
      <c r="I31" s="33"/>
      <c r="J31" s="33"/>
      <c r="K31" s="35"/>
      <c r="L31" s="36"/>
      <c r="N31" s="4"/>
      <c r="P31" s="4">
        <f t="shared" si="2"/>
        <v>0</v>
      </c>
      <c r="Q31" s="4"/>
    </row>
    <row r="32" spans="1:17" ht="13.5" customHeight="1" x14ac:dyDescent="0.2">
      <c r="A32" s="37"/>
      <c r="B32" s="8"/>
      <c r="C32" s="38" t="s">
        <v>19</v>
      </c>
      <c r="D32" s="39"/>
      <c r="E32" s="40">
        <v>7301</v>
      </c>
      <c r="F32" s="11"/>
      <c r="G32" s="41"/>
      <c r="H32" s="42"/>
      <c r="I32" s="43"/>
      <c r="J32" s="44"/>
      <c r="K32" s="45"/>
      <c r="L32" s="46"/>
      <c r="N32" s="4"/>
      <c r="P32" s="4">
        <f t="shared" si="2"/>
        <v>0</v>
      </c>
      <c r="Q32" s="4"/>
    </row>
    <row r="33" spans="1:17" ht="33" customHeight="1" x14ac:dyDescent="0.2">
      <c r="A33" s="47">
        <v>102</v>
      </c>
      <c r="B33" s="47" t="s">
        <v>50</v>
      </c>
      <c r="C33" s="63" t="s">
        <v>51</v>
      </c>
      <c r="D33" s="58" t="s">
        <v>39</v>
      </c>
      <c r="E33" s="50">
        <v>10730</v>
      </c>
      <c r="F33" s="51"/>
      <c r="G33" s="51"/>
      <c r="H33" s="51"/>
      <c r="I33" s="51"/>
      <c r="J33" s="51"/>
      <c r="K33" s="51">
        <f t="shared" ref="K33:K44" si="4">SUM(E33:F33)-SUM(G33:J33)</f>
        <v>10730</v>
      </c>
      <c r="L33" s="77"/>
      <c r="M33">
        <v>1</v>
      </c>
      <c r="N33" s="4">
        <f t="shared" si="1"/>
        <v>35766.666666666672</v>
      </c>
      <c r="O33" s="4">
        <v>10730</v>
      </c>
      <c r="P33" s="4">
        <f t="shared" si="2"/>
        <v>25036.666666666672</v>
      </c>
      <c r="Q33" s="4"/>
    </row>
    <row r="34" spans="1:17" ht="33" customHeight="1" x14ac:dyDescent="0.2">
      <c r="A34" s="47">
        <v>102</v>
      </c>
      <c r="B34" s="47" t="s">
        <v>52</v>
      </c>
      <c r="C34" s="48" t="s">
        <v>53</v>
      </c>
      <c r="D34" s="58" t="s">
        <v>39</v>
      </c>
      <c r="E34" s="50">
        <v>7453</v>
      </c>
      <c r="F34" s="51"/>
      <c r="G34" s="51"/>
      <c r="H34" s="51"/>
      <c r="I34" s="51"/>
      <c r="J34" s="51"/>
      <c r="K34" s="51">
        <f t="shared" si="4"/>
        <v>7453</v>
      </c>
      <c r="L34" s="78"/>
      <c r="M34">
        <v>1</v>
      </c>
      <c r="N34" s="4">
        <f t="shared" si="1"/>
        <v>24843.333333333332</v>
      </c>
      <c r="O34" s="4">
        <v>7453</v>
      </c>
      <c r="P34" s="4">
        <f t="shared" si="2"/>
        <v>17390.333333333332</v>
      </c>
      <c r="Q34" s="4"/>
    </row>
    <row r="35" spans="1:17" ht="33.75" customHeight="1" x14ac:dyDescent="0.2">
      <c r="A35" s="47">
        <v>102</v>
      </c>
      <c r="B35" s="47" t="s">
        <v>54</v>
      </c>
      <c r="C35" s="63" t="s">
        <v>55</v>
      </c>
      <c r="D35" s="58" t="s">
        <v>39</v>
      </c>
      <c r="E35" s="50">
        <v>10743</v>
      </c>
      <c r="F35" s="51"/>
      <c r="G35" s="51"/>
      <c r="H35" s="51"/>
      <c r="I35" s="51"/>
      <c r="J35" s="51"/>
      <c r="K35" s="51">
        <f t="shared" si="4"/>
        <v>10743</v>
      </c>
      <c r="L35" s="79"/>
      <c r="M35">
        <v>1</v>
      </c>
      <c r="N35" s="4">
        <f t="shared" si="1"/>
        <v>35810</v>
      </c>
      <c r="O35" s="4">
        <v>10743</v>
      </c>
      <c r="P35" s="4">
        <f t="shared" si="2"/>
        <v>25067</v>
      </c>
      <c r="Q35" s="4"/>
    </row>
    <row r="36" spans="1:17" ht="33.75" customHeight="1" x14ac:dyDescent="0.2">
      <c r="A36" s="47">
        <v>102</v>
      </c>
      <c r="B36" s="47" t="s">
        <v>56</v>
      </c>
      <c r="C36" s="63" t="s">
        <v>57</v>
      </c>
      <c r="D36" s="58" t="s">
        <v>39</v>
      </c>
      <c r="E36" s="50">
        <v>10740</v>
      </c>
      <c r="F36" s="51"/>
      <c r="G36" s="51"/>
      <c r="H36" s="51"/>
      <c r="I36" s="51"/>
      <c r="J36" s="51"/>
      <c r="K36" s="51">
        <f t="shared" si="4"/>
        <v>10740</v>
      </c>
      <c r="L36" s="79"/>
      <c r="M36">
        <v>1</v>
      </c>
      <c r="N36" s="4">
        <f t="shared" si="1"/>
        <v>35800</v>
      </c>
      <c r="O36" s="4">
        <v>10740</v>
      </c>
      <c r="P36" s="4">
        <f t="shared" si="2"/>
        <v>25060</v>
      </c>
      <c r="Q36" s="4"/>
    </row>
    <row r="37" spans="1:17" ht="33.75" customHeight="1" x14ac:dyDescent="0.2">
      <c r="A37" s="47">
        <v>102</v>
      </c>
      <c r="B37" s="47" t="s">
        <v>58</v>
      </c>
      <c r="C37" s="48" t="s">
        <v>59</v>
      </c>
      <c r="D37" s="48" t="s">
        <v>60</v>
      </c>
      <c r="E37" s="50">
        <v>5357</v>
      </c>
      <c r="F37" s="51"/>
      <c r="G37" s="51"/>
      <c r="H37" s="51"/>
      <c r="I37" s="51"/>
      <c r="J37" s="51"/>
      <c r="K37" s="51">
        <f t="shared" si="4"/>
        <v>5357</v>
      </c>
      <c r="L37" s="79"/>
      <c r="M37">
        <v>1</v>
      </c>
      <c r="N37" s="4">
        <f t="shared" si="1"/>
        <v>17856.666666666668</v>
      </c>
      <c r="O37" s="4">
        <v>5357</v>
      </c>
      <c r="P37" s="4">
        <f t="shared" si="2"/>
        <v>12499.666666666668</v>
      </c>
      <c r="Q37" s="4"/>
    </row>
    <row r="38" spans="1:17" ht="33.75" customHeight="1" x14ac:dyDescent="0.2">
      <c r="A38" s="47">
        <v>102</v>
      </c>
      <c r="B38" s="47" t="s">
        <v>61</v>
      </c>
      <c r="C38" s="63" t="s">
        <v>62</v>
      </c>
      <c r="D38" s="48" t="s">
        <v>60</v>
      </c>
      <c r="E38" s="50">
        <v>7093</v>
      </c>
      <c r="F38" s="51"/>
      <c r="G38" s="51"/>
      <c r="H38" s="51"/>
      <c r="I38" s="51"/>
      <c r="J38" s="51"/>
      <c r="K38" s="51">
        <f t="shared" si="4"/>
        <v>7093</v>
      </c>
      <c r="L38" s="79"/>
      <c r="M38">
        <v>1</v>
      </c>
      <c r="N38" s="4">
        <f t="shared" si="1"/>
        <v>23643.333333333332</v>
      </c>
      <c r="O38" s="4">
        <v>7093</v>
      </c>
      <c r="P38" s="4">
        <f t="shared" si="2"/>
        <v>16550.333333333332</v>
      </c>
      <c r="Q38" s="4"/>
    </row>
    <row r="39" spans="1:17" ht="33.75" customHeight="1" x14ac:dyDescent="0.2">
      <c r="A39" s="47">
        <v>602</v>
      </c>
      <c r="B39" s="47" t="s">
        <v>63</v>
      </c>
      <c r="C39" s="63" t="s">
        <v>64</v>
      </c>
      <c r="D39" s="58" t="s">
        <v>39</v>
      </c>
      <c r="E39" s="50">
        <v>11173</v>
      </c>
      <c r="F39" s="80"/>
      <c r="G39" s="80"/>
      <c r="H39" s="51"/>
      <c r="I39" s="51"/>
      <c r="J39" s="51"/>
      <c r="K39" s="51">
        <f t="shared" si="4"/>
        <v>11173</v>
      </c>
      <c r="L39" s="79"/>
      <c r="M39">
        <v>1</v>
      </c>
      <c r="N39" s="4">
        <f t="shared" si="1"/>
        <v>37243.333333333336</v>
      </c>
      <c r="O39" s="4">
        <v>11173</v>
      </c>
      <c r="P39" s="4">
        <f t="shared" si="2"/>
        <v>26070.333333333336</v>
      </c>
      <c r="Q39" s="4"/>
    </row>
    <row r="40" spans="1:17" ht="33.75" customHeight="1" x14ac:dyDescent="0.2">
      <c r="A40" s="47">
        <v>602</v>
      </c>
      <c r="B40" s="47" t="s">
        <v>65</v>
      </c>
      <c r="C40" s="58" t="s">
        <v>66</v>
      </c>
      <c r="D40" s="63" t="s">
        <v>67</v>
      </c>
      <c r="E40" s="50">
        <v>17677</v>
      </c>
      <c r="F40" s="51"/>
      <c r="G40" s="51"/>
      <c r="H40" s="51"/>
      <c r="I40" s="51"/>
      <c r="J40" s="51"/>
      <c r="K40" s="51">
        <f t="shared" si="4"/>
        <v>17677</v>
      </c>
      <c r="L40" s="79"/>
      <c r="M40">
        <v>1</v>
      </c>
      <c r="N40" s="4">
        <f t="shared" si="1"/>
        <v>58923.333333333336</v>
      </c>
      <c r="O40" s="4">
        <v>17677</v>
      </c>
      <c r="P40" s="4">
        <f t="shared" si="2"/>
        <v>41246.333333333336</v>
      </c>
      <c r="Q40" s="4"/>
    </row>
    <row r="41" spans="1:17" ht="33.75" customHeight="1" x14ac:dyDescent="0.2">
      <c r="A41" s="47">
        <v>602</v>
      </c>
      <c r="B41" s="47" t="s">
        <v>68</v>
      </c>
      <c r="C41" s="58" t="s">
        <v>69</v>
      </c>
      <c r="D41" s="58" t="s">
        <v>39</v>
      </c>
      <c r="E41" s="50">
        <v>11173</v>
      </c>
      <c r="F41" s="51"/>
      <c r="G41" s="51"/>
      <c r="H41" s="51"/>
      <c r="I41" s="51"/>
      <c r="J41" s="51"/>
      <c r="K41" s="51">
        <f t="shared" si="4"/>
        <v>11173</v>
      </c>
      <c r="L41" s="79"/>
      <c r="M41">
        <v>1</v>
      </c>
      <c r="N41" s="4">
        <f t="shared" si="1"/>
        <v>37243.333333333336</v>
      </c>
      <c r="O41" s="4">
        <v>11173</v>
      </c>
      <c r="P41" s="4">
        <f t="shared" si="2"/>
        <v>26070.333333333336</v>
      </c>
      <c r="Q41" s="4"/>
    </row>
    <row r="42" spans="1:17" ht="33.75" customHeight="1" x14ac:dyDescent="0.2">
      <c r="A42" s="47">
        <v>602</v>
      </c>
      <c r="B42" s="47" t="s">
        <v>70</v>
      </c>
      <c r="C42" s="58" t="s">
        <v>71</v>
      </c>
      <c r="D42" s="58" t="s">
        <v>39</v>
      </c>
      <c r="E42" s="50">
        <v>11173</v>
      </c>
      <c r="F42" s="51"/>
      <c r="G42" s="51"/>
      <c r="H42" s="51"/>
      <c r="I42" s="51"/>
      <c r="J42" s="51"/>
      <c r="K42" s="51">
        <f t="shared" si="4"/>
        <v>11173</v>
      </c>
      <c r="L42" s="79"/>
      <c r="M42">
        <v>1</v>
      </c>
      <c r="N42" s="4">
        <f t="shared" si="1"/>
        <v>37243.333333333336</v>
      </c>
      <c r="O42" s="4">
        <v>11173</v>
      </c>
      <c r="P42" s="4">
        <f t="shared" si="2"/>
        <v>26070.333333333336</v>
      </c>
      <c r="Q42" s="4"/>
    </row>
    <row r="43" spans="1:17" ht="33.75" customHeight="1" x14ac:dyDescent="0.2">
      <c r="A43" s="47">
        <v>602</v>
      </c>
      <c r="B43" s="47" t="s">
        <v>72</v>
      </c>
      <c r="C43" s="81" t="s">
        <v>73</v>
      </c>
      <c r="D43" s="82" t="s">
        <v>67</v>
      </c>
      <c r="E43" s="50">
        <v>20803</v>
      </c>
      <c r="F43" s="51"/>
      <c r="G43" s="51"/>
      <c r="H43" s="51"/>
      <c r="I43" s="51"/>
      <c r="J43" s="51"/>
      <c r="K43" s="51">
        <f t="shared" si="4"/>
        <v>20803</v>
      </c>
      <c r="L43" s="79"/>
      <c r="M43">
        <v>1</v>
      </c>
      <c r="N43" s="4">
        <f t="shared" si="1"/>
        <v>69343.333333333328</v>
      </c>
      <c r="O43" s="4">
        <v>20803</v>
      </c>
      <c r="P43" s="4">
        <f t="shared" si="2"/>
        <v>48540.333333333328</v>
      </c>
      <c r="Q43" s="4"/>
    </row>
    <row r="44" spans="1:17" ht="33.75" customHeight="1" x14ac:dyDescent="0.2">
      <c r="A44" s="47">
        <v>602</v>
      </c>
      <c r="B44" s="47" t="s">
        <v>74</v>
      </c>
      <c r="C44" s="81" t="s">
        <v>75</v>
      </c>
      <c r="D44" s="81" t="s">
        <v>39</v>
      </c>
      <c r="E44" s="50">
        <v>18343</v>
      </c>
      <c r="F44" s="51"/>
      <c r="G44" s="51"/>
      <c r="H44" s="51"/>
      <c r="I44" s="51"/>
      <c r="J44" s="51"/>
      <c r="K44" s="51">
        <f t="shared" si="4"/>
        <v>18343</v>
      </c>
      <c r="L44" s="83"/>
      <c r="M44">
        <v>1</v>
      </c>
      <c r="N44" s="4">
        <f t="shared" si="1"/>
        <v>61143.333333333328</v>
      </c>
      <c r="O44" s="4">
        <v>18343</v>
      </c>
      <c r="P44" s="4">
        <f t="shared" si="2"/>
        <v>42800.333333333328</v>
      </c>
      <c r="Q44" s="4"/>
    </row>
    <row r="45" spans="1:17" ht="33" customHeight="1" thickBot="1" x14ac:dyDescent="0.25">
      <c r="A45" s="69"/>
      <c r="B45" s="69"/>
      <c r="C45" s="70"/>
      <c r="D45" s="84" t="s">
        <v>48</v>
      </c>
      <c r="E45" s="85">
        <f t="shared" ref="E45:K45" si="5">SUM(E33:E44)</f>
        <v>142458</v>
      </c>
      <c r="F45" s="85">
        <f t="shared" si="5"/>
        <v>0</v>
      </c>
      <c r="G45" s="85">
        <f t="shared" si="5"/>
        <v>0</v>
      </c>
      <c r="H45" s="85">
        <f t="shared" si="5"/>
        <v>0</v>
      </c>
      <c r="I45" s="85">
        <f t="shared" si="5"/>
        <v>0</v>
      </c>
      <c r="J45" s="85">
        <f t="shared" si="5"/>
        <v>0</v>
      </c>
      <c r="K45" s="85">
        <f t="shared" si="5"/>
        <v>142458</v>
      </c>
      <c r="L45" s="86"/>
      <c r="M45" s="87">
        <f>SUM(M33:M44)</f>
        <v>12</v>
      </c>
      <c r="N45" s="4"/>
      <c r="P45" s="4">
        <f t="shared" si="2"/>
        <v>0</v>
      </c>
      <c r="Q45" s="4"/>
    </row>
    <row r="46" spans="1:17" ht="77.25" customHeight="1" x14ac:dyDescent="0.2">
      <c r="A46" s="69"/>
      <c r="B46" s="69"/>
      <c r="C46" s="70"/>
      <c r="D46" s="88"/>
      <c r="E46" s="89"/>
      <c r="F46" s="89"/>
      <c r="G46" s="89"/>
      <c r="H46" s="89"/>
      <c r="I46" s="89"/>
      <c r="J46" s="89"/>
      <c r="K46" s="90"/>
      <c r="L46" s="91"/>
      <c r="N46" s="4"/>
      <c r="P46" s="4">
        <f t="shared" si="2"/>
        <v>0</v>
      </c>
      <c r="Q46" s="4"/>
    </row>
    <row r="47" spans="1:17" ht="15.75" customHeight="1" thickBot="1" x14ac:dyDescent="0.25">
      <c r="A47" s="1"/>
      <c r="B47" s="1"/>
      <c r="C47" s="92"/>
      <c r="D47" s="93" t="s">
        <v>0</v>
      </c>
      <c r="E47" s="93"/>
      <c r="F47" s="93"/>
      <c r="G47" s="93"/>
      <c r="H47" s="93"/>
      <c r="I47" s="92"/>
      <c r="J47" s="92"/>
      <c r="K47" s="94"/>
      <c r="L47" s="92"/>
      <c r="N47" s="4"/>
      <c r="P47" s="4">
        <f t="shared" si="2"/>
        <v>0</v>
      </c>
      <c r="Q47" s="4"/>
    </row>
    <row r="48" spans="1:17" ht="13.5" customHeight="1" thickBot="1" x14ac:dyDescent="0.25">
      <c r="A48" s="1"/>
      <c r="B48" s="1"/>
      <c r="C48" s="92"/>
      <c r="D48" s="93" t="s">
        <v>1</v>
      </c>
      <c r="E48" s="93"/>
      <c r="F48" s="93"/>
      <c r="G48" s="93"/>
      <c r="H48" s="93"/>
      <c r="I48" s="92"/>
      <c r="J48" s="92"/>
      <c r="K48" s="94"/>
      <c r="L48" s="95" t="s">
        <v>76</v>
      </c>
      <c r="N48" s="4"/>
      <c r="P48" s="4">
        <f t="shared" si="2"/>
        <v>0</v>
      </c>
      <c r="Q48" s="4"/>
    </row>
    <row r="49" spans="1:17" ht="14.25" customHeight="1" x14ac:dyDescent="0.2">
      <c r="A49" s="1"/>
      <c r="B49" s="1"/>
      <c r="C49" s="92"/>
      <c r="D49" s="7" t="s">
        <v>3</v>
      </c>
      <c r="E49" s="7"/>
      <c r="F49" s="7"/>
      <c r="G49" s="7"/>
      <c r="H49" s="7"/>
      <c r="I49" s="92"/>
      <c r="J49" s="92"/>
      <c r="K49" s="94"/>
      <c r="L49" s="92"/>
      <c r="N49" s="4"/>
      <c r="P49" s="4">
        <f t="shared" si="2"/>
        <v>0</v>
      </c>
      <c r="Q49" s="4"/>
    </row>
    <row r="50" spans="1:17" ht="17.25" customHeight="1" thickBot="1" x14ac:dyDescent="0.25">
      <c r="A50" s="8"/>
      <c r="B50" s="8"/>
      <c r="C50" s="96" t="s">
        <v>77</v>
      </c>
      <c r="D50" s="97"/>
      <c r="E50" s="11"/>
      <c r="F50" s="98"/>
      <c r="G50" s="99"/>
      <c r="H50" s="14"/>
      <c r="I50" s="14"/>
      <c r="J50" s="14"/>
      <c r="K50" s="15"/>
      <c r="L50" s="8"/>
      <c r="N50" s="4"/>
      <c r="P50" s="4">
        <f t="shared" si="2"/>
        <v>0</v>
      </c>
      <c r="Q50" s="4"/>
    </row>
    <row r="51" spans="1:17" ht="16.5" customHeight="1" thickBot="1" x14ac:dyDescent="0.25">
      <c r="A51" s="8"/>
      <c r="B51" s="8"/>
      <c r="C51" s="96"/>
      <c r="D51" s="97"/>
      <c r="E51" s="100" t="s">
        <v>5</v>
      </c>
      <c r="F51" s="101"/>
      <c r="G51" s="101" t="s">
        <v>6</v>
      </c>
      <c r="H51" s="101"/>
      <c r="I51" s="101"/>
      <c r="J51" s="101"/>
      <c r="K51" s="102"/>
      <c r="L51" s="103"/>
      <c r="N51" s="4"/>
      <c r="P51" s="4">
        <f t="shared" si="2"/>
        <v>0</v>
      </c>
      <c r="Q51" s="4"/>
    </row>
    <row r="52" spans="1:17" ht="15" customHeight="1" x14ac:dyDescent="0.2">
      <c r="A52" s="104" t="s">
        <v>7</v>
      </c>
      <c r="B52" s="105" t="s">
        <v>8</v>
      </c>
      <c r="C52" s="106" t="s">
        <v>9</v>
      </c>
      <c r="D52" s="106" t="s">
        <v>10</v>
      </c>
      <c r="E52" s="105" t="s">
        <v>11</v>
      </c>
      <c r="F52" s="105" t="s">
        <v>12</v>
      </c>
      <c r="G52" s="105" t="s">
        <v>13</v>
      </c>
      <c r="H52" s="105" t="s">
        <v>14</v>
      </c>
      <c r="I52" s="105" t="s">
        <v>12</v>
      </c>
      <c r="J52" s="105" t="s">
        <v>15</v>
      </c>
      <c r="K52" s="107" t="s">
        <v>16</v>
      </c>
      <c r="L52" s="108" t="s">
        <v>17</v>
      </c>
      <c r="N52" s="4"/>
      <c r="P52" s="4">
        <f t="shared" si="2"/>
        <v>0</v>
      </c>
      <c r="Q52" s="4"/>
    </row>
    <row r="53" spans="1:17" ht="13.5" thickBot="1" x14ac:dyDescent="0.25">
      <c r="A53" s="109" t="s">
        <v>18</v>
      </c>
      <c r="B53" s="110"/>
      <c r="C53" s="111"/>
      <c r="D53" s="111"/>
      <c r="E53" s="110"/>
      <c r="F53" s="110"/>
      <c r="G53" s="110"/>
      <c r="H53" s="110"/>
      <c r="I53" s="110"/>
      <c r="J53" s="110"/>
      <c r="K53" s="112"/>
      <c r="L53" s="113"/>
      <c r="N53" s="4"/>
      <c r="P53" s="4">
        <f t="shared" si="2"/>
        <v>0</v>
      </c>
      <c r="Q53" s="4"/>
    </row>
    <row r="54" spans="1:17" ht="10.5" customHeight="1" x14ac:dyDescent="0.2">
      <c r="A54" s="114"/>
      <c r="B54" s="115"/>
      <c r="C54" s="38" t="s">
        <v>19</v>
      </c>
      <c r="D54" s="116"/>
      <c r="E54" s="117">
        <v>7302</v>
      </c>
      <c r="F54" s="117"/>
      <c r="G54" s="117"/>
      <c r="H54" s="117"/>
      <c r="I54" s="117"/>
      <c r="J54" s="117"/>
      <c r="K54" s="118"/>
      <c r="L54" s="117"/>
      <c r="N54" s="4"/>
      <c r="P54" s="4">
        <f t="shared" si="2"/>
        <v>0</v>
      </c>
      <c r="Q54" s="4"/>
    </row>
    <row r="55" spans="1:17" ht="30.75" customHeight="1" x14ac:dyDescent="0.2">
      <c r="A55" s="47">
        <v>602</v>
      </c>
      <c r="B55" s="47" t="s">
        <v>78</v>
      </c>
      <c r="C55" s="58" t="s">
        <v>79</v>
      </c>
      <c r="D55" s="119" t="s">
        <v>39</v>
      </c>
      <c r="E55" s="50">
        <v>11173</v>
      </c>
      <c r="F55" s="51"/>
      <c r="G55" s="51"/>
      <c r="H55" s="51"/>
      <c r="I55" s="51"/>
      <c r="J55" s="51"/>
      <c r="K55" s="51">
        <f t="shared" ref="K55:K69" si="6">SUM(E55:F55)-SUM(G55:J55)</f>
        <v>11173</v>
      </c>
      <c r="L55" s="83"/>
      <c r="M55">
        <v>1</v>
      </c>
      <c r="N55" s="4">
        <f t="shared" si="1"/>
        <v>37243.333333333336</v>
      </c>
      <c r="O55" s="4">
        <v>11173</v>
      </c>
      <c r="P55" s="4">
        <f t="shared" si="2"/>
        <v>26070.333333333336</v>
      </c>
      <c r="Q55" s="4"/>
    </row>
    <row r="56" spans="1:17" ht="30.75" customHeight="1" x14ac:dyDescent="0.2">
      <c r="A56" s="47">
        <v>602</v>
      </c>
      <c r="B56" s="47" t="s">
        <v>80</v>
      </c>
      <c r="C56" s="120" t="s">
        <v>81</v>
      </c>
      <c r="D56" s="58" t="s">
        <v>39</v>
      </c>
      <c r="E56" s="50">
        <v>20803</v>
      </c>
      <c r="F56" s="51"/>
      <c r="G56" s="51"/>
      <c r="H56" s="51"/>
      <c r="I56" s="51"/>
      <c r="J56" s="51"/>
      <c r="K56" s="51">
        <f t="shared" si="6"/>
        <v>20803</v>
      </c>
      <c r="L56" s="79"/>
      <c r="M56">
        <v>1</v>
      </c>
      <c r="N56" s="4">
        <f t="shared" si="1"/>
        <v>69343.333333333328</v>
      </c>
      <c r="O56" s="4">
        <v>20803</v>
      </c>
      <c r="P56" s="4">
        <f t="shared" si="2"/>
        <v>48540.333333333328</v>
      </c>
      <c r="Q56" s="4"/>
    </row>
    <row r="57" spans="1:17" ht="30.75" customHeight="1" x14ac:dyDescent="0.2">
      <c r="A57" s="47">
        <v>602</v>
      </c>
      <c r="B57" s="47" t="s">
        <v>82</v>
      </c>
      <c r="C57" s="81" t="s">
        <v>83</v>
      </c>
      <c r="D57" s="81" t="s">
        <v>39</v>
      </c>
      <c r="E57" s="50">
        <v>18343</v>
      </c>
      <c r="F57" s="51"/>
      <c r="G57" s="80"/>
      <c r="H57" s="51"/>
      <c r="I57" s="51"/>
      <c r="J57" s="51"/>
      <c r="K57" s="68">
        <f t="shared" si="6"/>
        <v>18343</v>
      </c>
      <c r="L57" s="121"/>
      <c r="M57">
        <v>1</v>
      </c>
      <c r="N57" s="4">
        <f t="shared" si="1"/>
        <v>61143.333333333328</v>
      </c>
      <c r="O57" s="4">
        <v>18343</v>
      </c>
      <c r="P57" s="4">
        <f t="shared" si="2"/>
        <v>42800.333333333328</v>
      </c>
      <c r="Q57" s="4"/>
    </row>
    <row r="58" spans="1:17" ht="30.75" customHeight="1" x14ac:dyDescent="0.2">
      <c r="A58" s="47">
        <v>602</v>
      </c>
      <c r="B58" s="47" t="s">
        <v>84</v>
      </c>
      <c r="C58" s="58" t="s">
        <v>85</v>
      </c>
      <c r="D58" s="119" t="s">
        <v>39</v>
      </c>
      <c r="E58" s="50">
        <v>11173</v>
      </c>
      <c r="F58" s="51"/>
      <c r="G58" s="80"/>
      <c r="H58" s="51"/>
      <c r="I58" s="51"/>
      <c r="J58" s="51"/>
      <c r="K58" s="68">
        <f t="shared" si="6"/>
        <v>11173</v>
      </c>
      <c r="L58" s="121"/>
      <c r="M58">
        <v>1</v>
      </c>
      <c r="N58" s="4">
        <f t="shared" si="1"/>
        <v>37243.333333333336</v>
      </c>
      <c r="O58" s="4">
        <v>11173</v>
      </c>
      <c r="P58" s="4">
        <f t="shared" si="2"/>
        <v>26070.333333333336</v>
      </c>
      <c r="Q58" s="4"/>
    </row>
    <row r="59" spans="1:17" ht="30.75" customHeight="1" x14ac:dyDescent="0.2">
      <c r="A59" s="59">
        <v>602</v>
      </c>
      <c r="B59" s="59" t="s">
        <v>86</v>
      </c>
      <c r="C59" s="81" t="s">
        <v>87</v>
      </c>
      <c r="D59" s="81" t="s">
        <v>39</v>
      </c>
      <c r="E59" s="50">
        <v>18343</v>
      </c>
      <c r="F59" s="51"/>
      <c r="G59" s="80"/>
      <c r="H59" s="51"/>
      <c r="I59" s="51"/>
      <c r="J59" s="51"/>
      <c r="K59" s="68">
        <f t="shared" si="6"/>
        <v>18343</v>
      </c>
      <c r="L59" s="121"/>
      <c r="M59">
        <v>1</v>
      </c>
      <c r="N59" s="4">
        <f t="shared" si="1"/>
        <v>61143.333333333328</v>
      </c>
      <c r="O59" s="4">
        <v>18343</v>
      </c>
      <c r="P59" s="4">
        <f t="shared" si="2"/>
        <v>42800.333333333328</v>
      </c>
      <c r="Q59" s="4"/>
    </row>
    <row r="60" spans="1:17" ht="30.75" customHeight="1" x14ac:dyDescent="0.2">
      <c r="A60" s="47">
        <v>602</v>
      </c>
      <c r="B60" s="47" t="s">
        <v>88</v>
      </c>
      <c r="C60" s="81" t="s">
        <v>89</v>
      </c>
      <c r="D60" s="81" t="s">
        <v>39</v>
      </c>
      <c r="E60" s="50">
        <v>13417</v>
      </c>
      <c r="F60" s="80"/>
      <c r="G60" s="80"/>
      <c r="H60" s="51"/>
      <c r="I60" s="51"/>
      <c r="J60" s="51"/>
      <c r="K60" s="51">
        <f t="shared" si="6"/>
        <v>13417</v>
      </c>
      <c r="L60" s="121"/>
      <c r="M60">
        <v>1</v>
      </c>
      <c r="N60" s="4">
        <f t="shared" si="1"/>
        <v>44723.333333333336</v>
      </c>
      <c r="O60" s="4">
        <v>13417</v>
      </c>
      <c r="P60" s="4">
        <f t="shared" si="2"/>
        <v>31306.333333333336</v>
      </c>
      <c r="Q60" s="4"/>
    </row>
    <row r="61" spans="1:17" ht="30.75" customHeight="1" x14ac:dyDescent="0.2">
      <c r="A61" s="47">
        <v>602</v>
      </c>
      <c r="B61" s="47" t="s">
        <v>90</v>
      </c>
      <c r="C61" s="48" t="s">
        <v>91</v>
      </c>
      <c r="D61" s="58" t="s">
        <v>67</v>
      </c>
      <c r="E61" s="50">
        <v>11173</v>
      </c>
      <c r="F61" s="51"/>
      <c r="G61" s="51"/>
      <c r="H61" s="51"/>
      <c r="I61" s="51"/>
      <c r="J61" s="51"/>
      <c r="K61" s="51">
        <f t="shared" si="6"/>
        <v>11173</v>
      </c>
      <c r="L61" s="79"/>
      <c r="M61">
        <v>1</v>
      </c>
      <c r="N61" s="4">
        <f t="shared" si="1"/>
        <v>37243.333333333336</v>
      </c>
      <c r="O61" s="4">
        <v>11173</v>
      </c>
      <c r="P61" s="4">
        <f t="shared" si="2"/>
        <v>26070.333333333336</v>
      </c>
      <c r="Q61" s="4"/>
    </row>
    <row r="62" spans="1:17" ht="30.75" customHeight="1" x14ac:dyDescent="0.2">
      <c r="A62" s="47">
        <v>102</v>
      </c>
      <c r="B62" s="47" t="s">
        <v>92</v>
      </c>
      <c r="C62" s="48" t="s">
        <v>93</v>
      </c>
      <c r="D62" s="48" t="s">
        <v>60</v>
      </c>
      <c r="E62" s="50">
        <v>5587</v>
      </c>
      <c r="F62" s="80"/>
      <c r="G62" s="80"/>
      <c r="H62" s="51"/>
      <c r="I62" s="51"/>
      <c r="J62" s="51"/>
      <c r="K62" s="51">
        <f t="shared" si="6"/>
        <v>5587</v>
      </c>
      <c r="L62" s="79"/>
      <c r="M62">
        <v>1</v>
      </c>
      <c r="N62" s="4">
        <f t="shared" si="1"/>
        <v>18623.333333333332</v>
      </c>
      <c r="O62" s="4">
        <v>5587</v>
      </c>
      <c r="P62" s="4">
        <f t="shared" si="2"/>
        <v>13036.333333333332</v>
      </c>
      <c r="Q62" s="4"/>
    </row>
    <row r="63" spans="1:17" ht="30.75" customHeight="1" x14ac:dyDescent="0.2">
      <c r="A63" s="47">
        <v>102</v>
      </c>
      <c r="B63" s="47" t="s">
        <v>94</v>
      </c>
      <c r="C63" s="63" t="s">
        <v>95</v>
      </c>
      <c r="D63" s="48" t="s">
        <v>60</v>
      </c>
      <c r="E63" s="50">
        <v>5587</v>
      </c>
      <c r="F63" s="51"/>
      <c r="G63" s="51"/>
      <c r="H63" s="51"/>
      <c r="I63" s="51"/>
      <c r="J63" s="51"/>
      <c r="K63" s="51">
        <f t="shared" si="6"/>
        <v>5587</v>
      </c>
      <c r="L63" s="79"/>
      <c r="M63">
        <v>1</v>
      </c>
      <c r="N63" s="4">
        <f t="shared" si="1"/>
        <v>18623.333333333332</v>
      </c>
      <c r="O63" s="4">
        <v>5587</v>
      </c>
      <c r="P63" s="4">
        <f t="shared" si="2"/>
        <v>13036.333333333332</v>
      </c>
      <c r="Q63" s="4"/>
    </row>
    <row r="64" spans="1:17" ht="30.75" customHeight="1" x14ac:dyDescent="0.2">
      <c r="A64" s="47">
        <v>102</v>
      </c>
      <c r="B64" s="47" t="s">
        <v>96</v>
      </c>
      <c r="C64" s="48" t="s">
        <v>97</v>
      </c>
      <c r="D64" s="48" t="s">
        <v>60</v>
      </c>
      <c r="E64" s="50">
        <v>5353</v>
      </c>
      <c r="F64" s="51"/>
      <c r="G64" s="51"/>
      <c r="H64" s="51"/>
      <c r="I64" s="51"/>
      <c r="J64" s="51"/>
      <c r="K64" s="68">
        <f t="shared" si="6"/>
        <v>5353</v>
      </c>
      <c r="L64" s="78"/>
      <c r="M64">
        <v>1</v>
      </c>
      <c r="N64" s="4">
        <f t="shared" si="1"/>
        <v>17843.333333333332</v>
      </c>
      <c r="O64" s="4">
        <v>5353</v>
      </c>
      <c r="P64" s="4">
        <f t="shared" si="2"/>
        <v>12490.333333333332</v>
      </c>
      <c r="Q64" s="4"/>
    </row>
    <row r="65" spans="1:17" ht="30.75" customHeight="1" x14ac:dyDescent="0.2">
      <c r="A65" s="47">
        <v>102</v>
      </c>
      <c r="B65" s="47" t="s">
        <v>98</v>
      </c>
      <c r="C65" s="63" t="s">
        <v>99</v>
      </c>
      <c r="D65" s="48" t="s">
        <v>60</v>
      </c>
      <c r="E65" s="50">
        <v>4187</v>
      </c>
      <c r="F65" s="51"/>
      <c r="G65" s="51"/>
      <c r="H65" s="51"/>
      <c r="I65" s="51"/>
      <c r="J65" s="51"/>
      <c r="K65" s="68">
        <f t="shared" si="6"/>
        <v>4187</v>
      </c>
      <c r="L65" s="78"/>
      <c r="M65">
        <v>1</v>
      </c>
      <c r="N65" s="4">
        <f t="shared" si="1"/>
        <v>13956.666666666666</v>
      </c>
      <c r="O65" s="4">
        <v>4187</v>
      </c>
      <c r="P65" s="4">
        <f t="shared" si="2"/>
        <v>9769.6666666666661</v>
      </c>
      <c r="Q65" s="4"/>
    </row>
    <row r="66" spans="1:17" ht="30.75" customHeight="1" x14ac:dyDescent="0.2">
      <c r="A66" s="47">
        <v>102</v>
      </c>
      <c r="B66" s="47" t="s">
        <v>100</v>
      </c>
      <c r="C66" s="82" t="s">
        <v>101</v>
      </c>
      <c r="D66" s="82" t="s">
        <v>60</v>
      </c>
      <c r="E66" s="50">
        <v>6203</v>
      </c>
      <c r="F66" s="51"/>
      <c r="G66" s="51"/>
      <c r="H66" s="51"/>
      <c r="I66" s="51"/>
      <c r="J66" s="51"/>
      <c r="K66" s="68">
        <f t="shared" si="6"/>
        <v>6203</v>
      </c>
      <c r="L66" s="78"/>
      <c r="M66">
        <v>1</v>
      </c>
      <c r="N66" s="4">
        <f t="shared" si="1"/>
        <v>20676.666666666668</v>
      </c>
      <c r="O66" s="4">
        <v>6203</v>
      </c>
      <c r="P66" s="4">
        <f t="shared" si="2"/>
        <v>14473.666666666668</v>
      </c>
      <c r="Q66" s="4"/>
    </row>
    <row r="67" spans="1:17" ht="30.75" customHeight="1" x14ac:dyDescent="0.2">
      <c r="A67" s="47">
        <v>102</v>
      </c>
      <c r="B67" s="47" t="s">
        <v>102</v>
      </c>
      <c r="C67" s="119" t="s">
        <v>103</v>
      </c>
      <c r="D67" s="48" t="s">
        <v>60</v>
      </c>
      <c r="E67" s="50">
        <v>3360</v>
      </c>
      <c r="F67" s="51"/>
      <c r="G67" s="51"/>
      <c r="H67" s="51"/>
      <c r="I67" s="51"/>
      <c r="J67" s="51"/>
      <c r="K67" s="51">
        <f t="shared" si="6"/>
        <v>3360</v>
      </c>
      <c r="L67" s="122"/>
      <c r="M67">
        <v>1</v>
      </c>
      <c r="N67" s="4">
        <f t="shared" si="1"/>
        <v>11200</v>
      </c>
      <c r="O67" s="4">
        <v>3360</v>
      </c>
      <c r="P67" s="4">
        <f t="shared" si="2"/>
        <v>7840</v>
      </c>
      <c r="Q67" s="4"/>
    </row>
    <row r="68" spans="1:17" ht="30.75" customHeight="1" x14ac:dyDescent="0.2">
      <c r="A68" s="47">
        <v>102</v>
      </c>
      <c r="B68" s="47" t="s">
        <v>104</v>
      </c>
      <c r="C68" s="48" t="s">
        <v>105</v>
      </c>
      <c r="D68" s="58" t="s">
        <v>39</v>
      </c>
      <c r="E68" s="50">
        <v>46020</v>
      </c>
      <c r="F68" s="51"/>
      <c r="G68" s="51"/>
      <c r="H68" s="51"/>
      <c r="I68" s="51"/>
      <c r="J68" s="51"/>
      <c r="K68" s="51">
        <f t="shared" si="6"/>
        <v>46020</v>
      </c>
      <c r="L68" s="79"/>
      <c r="M68">
        <v>1</v>
      </c>
      <c r="N68" s="4">
        <f t="shared" si="1"/>
        <v>153400</v>
      </c>
      <c r="O68" s="4">
        <v>46020</v>
      </c>
      <c r="P68" s="4">
        <f t="shared" si="2"/>
        <v>107380</v>
      </c>
      <c r="Q68" s="4"/>
    </row>
    <row r="69" spans="1:17" ht="30.75" customHeight="1" x14ac:dyDescent="0.2">
      <c r="A69" s="47">
        <v>102</v>
      </c>
      <c r="B69" s="47" t="s">
        <v>106</v>
      </c>
      <c r="C69" s="48" t="s">
        <v>107</v>
      </c>
      <c r="D69" s="58" t="s">
        <v>67</v>
      </c>
      <c r="E69" s="50">
        <v>9603</v>
      </c>
      <c r="F69" s="51"/>
      <c r="G69" s="51"/>
      <c r="H69" s="51"/>
      <c r="I69" s="51"/>
      <c r="J69" s="51"/>
      <c r="K69" s="51">
        <f t="shared" si="6"/>
        <v>9603</v>
      </c>
      <c r="L69" s="79"/>
      <c r="M69">
        <v>1</v>
      </c>
      <c r="N69" s="4">
        <f t="shared" si="1"/>
        <v>32010.000000000004</v>
      </c>
      <c r="O69" s="4">
        <v>9603</v>
      </c>
      <c r="P69" s="4">
        <f t="shared" si="2"/>
        <v>22407.000000000004</v>
      </c>
      <c r="Q69" s="4"/>
    </row>
    <row r="70" spans="1:17" ht="12" customHeight="1" thickBot="1" x14ac:dyDescent="0.25">
      <c r="A70" s="123"/>
      <c r="B70" s="123"/>
      <c r="C70" s="123"/>
      <c r="D70" s="71" t="s">
        <v>48</v>
      </c>
      <c r="E70" s="124">
        <f t="shared" ref="E70:K70" si="7">SUM(E55:E69)</f>
        <v>190325</v>
      </c>
      <c r="F70" s="124">
        <f t="shared" si="7"/>
        <v>0</v>
      </c>
      <c r="G70" s="124">
        <f t="shared" si="7"/>
        <v>0</v>
      </c>
      <c r="H70" s="124">
        <f t="shared" si="7"/>
        <v>0</v>
      </c>
      <c r="I70" s="124">
        <f t="shared" si="7"/>
        <v>0</v>
      </c>
      <c r="J70" s="124">
        <f t="shared" si="7"/>
        <v>0</v>
      </c>
      <c r="K70" s="124">
        <f t="shared" si="7"/>
        <v>190325</v>
      </c>
      <c r="L70" s="123"/>
      <c r="M70" s="125">
        <f>SUM(M55:M69)</f>
        <v>15</v>
      </c>
      <c r="N70" s="4"/>
      <c r="P70" s="4">
        <f t="shared" si="2"/>
        <v>0</v>
      </c>
      <c r="Q70" s="4"/>
    </row>
    <row r="71" spans="1:17" ht="32.25" customHeight="1" x14ac:dyDescent="0.2">
      <c r="A71" s="123"/>
      <c r="B71" s="123"/>
      <c r="C71" s="123"/>
      <c r="D71" s="88"/>
      <c r="E71" s="126"/>
      <c r="F71" s="126"/>
      <c r="G71" s="126"/>
      <c r="H71" s="126"/>
      <c r="I71" s="126"/>
      <c r="J71" s="126"/>
      <c r="K71" s="127"/>
      <c r="L71" s="123"/>
      <c r="M71" s="126"/>
      <c r="N71" s="4"/>
      <c r="P71" s="4">
        <f t="shared" si="2"/>
        <v>0</v>
      </c>
      <c r="Q71" s="4"/>
    </row>
    <row r="72" spans="1:17" ht="40.5" customHeight="1" x14ac:dyDescent="0.2">
      <c r="A72" s="123"/>
      <c r="B72" s="123"/>
      <c r="C72" s="123"/>
      <c r="D72" s="88"/>
      <c r="E72" s="126"/>
      <c r="F72" s="126"/>
      <c r="G72" s="126"/>
      <c r="H72" s="126"/>
      <c r="I72" s="126"/>
      <c r="J72" s="126"/>
      <c r="K72" s="127"/>
      <c r="L72" s="123"/>
      <c r="M72" s="126"/>
      <c r="N72" s="4"/>
      <c r="P72" s="4">
        <f t="shared" si="2"/>
        <v>0</v>
      </c>
      <c r="Q72" s="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N73" s="4"/>
      <c r="P73" s="4">
        <f t="shared" si="2"/>
        <v>0</v>
      </c>
      <c r="Q73" s="4"/>
    </row>
    <row r="74" spans="1:17" ht="13.5" thickBot="1" x14ac:dyDescent="0.25">
      <c r="A74" s="1"/>
      <c r="B74" s="1"/>
      <c r="C74" s="1"/>
      <c r="D74" s="5" t="s">
        <v>1</v>
      </c>
      <c r="E74" s="5"/>
      <c r="F74" s="5"/>
      <c r="G74" s="5"/>
      <c r="H74" s="5"/>
      <c r="I74" s="1"/>
      <c r="J74" s="1"/>
      <c r="K74" s="3"/>
      <c r="L74" s="6" t="s">
        <v>108</v>
      </c>
      <c r="N74" s="4"/>
      <c r="P74" s="4">
        <f t="shared" ref="P74:P137" si="8">N74-O74</f>
        <v>0</v>
      </c>
      <c r="Q74" s="4"/>
    </row>
    <row r="75" spans="1:17" x14ac:dyDescent="0.2">
      <c r="A75" s="1"/>
      <c r="B75" s="1"/>
      <c r="C75" s="1"/>
      <c r="D75" s="7" t="s">
        <v>3</v>
      </c>
      <c r="E75" s="7"/>
      <c r="F75" s="7"/>
      <c r="G75" s="7"/>
      <c r="H75" s="7"/>
      <c r="I75" s="1"/>
      <c r="J75" s="1"/>
      <c r="K75" s="3"/>
      <c r="L75" s="1"/>
      <c r="N75" s="4"/>
      <c r="P75" s="4">
        <f t="shared" si="8"/>
        <v>0</v>
      </c>
      <c r="Q75" s="4"/>
    </row>
    <row r="76" spans="1:17" x14ac:dyDescent="0.2">
      <c r="A76" s="8"/>
      <c r="B76" s="8"/>
      <c r="C76" s="9" t="s">
        <v>77</v>
      </c>
      <c r="D76" s="10"/>
      <c r="E76" s="11"/>
      <c r="F76" s="12"/>
      <c r="G76" s="13"/>
      <c r="H76" s="14"/>
      <c r="I76" s="14"/>
      <c r="J76" s="14"/>
      <c r="K76" s="15"/>
      <c r="L76" s="16"/>
      <c r="N76" s="4"/>
      <c r="P76" s="4">
        <f t="shared" si="8"/>
        <v>0</v>
      </c>
      <c r="Q76" s="4"/>
    </row>
    <row r="77" spans="1:17" ht="13.5" thickBot="1" x14ac:dyDescent="0.25">
      <c r="N77" s="4"/>
      <c r="P77" s="4">
        <f t="shared" si="8"/>
        <v>0</v>
      </c>
      <c r="Q77" s="4"/>
    </row>
    <row r="78" spans="1:17" ht="13.5" thickBot="1" x14ac:dyDescent="0.25">
      <c r="A78" s="8"/>
      <c r="B78" s="8"/>
      <c r="C78" s="9"/>
      <c r="D78" s="10"/>
      <c r="E78" s="131" t="s">
        <v>5</v>
      </c>
      <c r="F78" s="131"/>
      <c r="G78" s="132" t="s">
        <v>6</v>
      </c>
      <c r="H78" s="132"/>
      <c r="I78" s="132"/>
      <c r="J78" s="132"/>
      <c r="K78" s="15"/>
      <c r="L78" s="16"/>
      <c r="N78" s="4"/>
      <c r="P78" s="4">
        <f t="shared" si="8"/>
        <v>0</v>
      </c>
      <c r="Q78" s="4"/>
    </row>
    <row r="79" spans="1:17" ht="13.5" thickBot="1" x14ac:dyDescent="0.25">
      <c r="A79" s="21" t="s">
        <v>7</v>
      </c>
      <c r="B79" s="22" t="s">
        <v>8</v>
      </c>
      <c r="C79" s="23" t="s">
        <v>9</v>
      </c>
      <c r="D79" s="24" t="s">
        <v>10</v>
      </c>
      <c r="E79" s="25" t="s">
        <v>11</v>
      </c>
      <c r="F79" s="26" t="s">
        <v>12</v>
      </c>
      <c r="G79" s="25" t="s">
        <v>13</v>
      </c>
      <c r="H79" s="26" t="s">
        <v>14</v>
      </c>
      <c r="I79" s="25" t="s">
        <v>12</v>
      </c>
      <c r="J79" s="133" t="s">
        <v>15</v>
      </c>
      <c r="K79" s="134" t="s">
        <v>16</v>
      </c>
      <c r="L79" s="135" t="s">
        <v>17</v>
      </c>
      <c r="N79" s="4"/>
      <c r="P79" s="4">
        <f t="shared" si="8"/>
        <v>0</v>
      </c>
      <c r="Q79" s="4"/>
    </row>
    <row r="80" spans="1:17" ht="13.5" thickBot="1" x14ac:dyDescent="0.25">
      <c r="A80" s="136" t="s">
        <v>18</v>
      </c>
      <c r="B80" s="30"/>
      <c r="C80" s="137"/>
      <c r="D80" s="138"/>
      <c r="E80" s="139"/>
      <c r="F80" s="140"/>
      <c r="G80" s="139"/>
      <c r="H80" s="140"/>
      <c r="I80" s="139"/>
      <c r="J80" s="141"/>
      <c r="K80" s="142"/>
      <c r="L80" s="143"/>
      <c r="N80" s="4"/>
      <c r="P80" s="4">
        <f t="shared" si="8"/>
        <v>0</v>
      </c>
      <c r="Q80" s="4"/>
    </row>
    <row r="81" spans="1:17" x14ac:dyDescent="0.2">
      <c r="A81" s="144"/>
      <c r="B81" s="145"/>
      <c r="C81" s="38" t="s">
        <v>19</v>
      </c>
      <c r="D81" s="146"/>
      <c r="E81" s="147">
        <v>7302</v>
      </c>
      <c r="F81" s="147"/>
      <c r="G81" s="147"/>
      <c r="H81" s="147"/>
      <c r="I81" s="147"/>
      <c r="J81" s="147"/>
      <c r="K81" s="148"/>
      <c r="L81" s="149"/>
      <c r="N81" s="4"/>
      <c r="P81" s="4">
        <f t="shared" si="8"/>
        <v>0</v>
      </c>
      <c r="Q81" s="4"/>
    </row>
    <row r="82" spans="1:17" ht="33.75" customHeight="1" x14ac:dyDescent="0.2">
      <c r="A82" s="47">
        <v>102</v>
      </c>
      <c r="B82" s="47" t="s">
        <v>109</v>
      </c>
      <c r="C82" s="48" t="s">
        <v>110</v>
      </c>
      <c r="D82" s="58" t="s">
        <v>67</v>
      </c>
      <c r="E82" s="50">
        <v>6773</v>
      </c>
      <c r="F82" s="51"/>
      <c r="G82" s="51"/>
      <c r="H82" s="51"/>
      <c r="I82" s="51"/>
      <c r="J82" s="51"/>
      <c r="K82" s="51">
        <f t="shared" ref="K82:K95" si="9">SUM(E82:F82)-SUM(G82:J82)</f>
        <v>6773</v>
      </c>
      <c r="L82" s="80"/>
      <c r="M82">
        <v>1</v>
      </c>
      <c r="N82" s="4">
        <f t="shared" ref="N82:N137" si="10">E82/15*50</f>
        <v>22576.666666666668</v>
      </c>
      <c r="O82" s="4">
        <v>6773</v>
      </c>
      <c r="P82" s="4">
        <f t="shared" si="8"/>
        <v>15803.666666666668</v>
      </c>
      <c r="Q82" s="4"/>
    </row>
    <row r="83" spans="1:17" ht="33.75" customHeight="1" x14ac:dyDescent="0.2">
      <c r="A83" s="47">
        <v>102</v>
      </c>
      <c r="B83" s="47" t="s">
        <v>111</v>
      </c>
      <c r="C83" s="48" t="s">
        <v>112</v>
      </c>
      <c r="D83" s="58" t="s">
        <v>67</v>
      </c>
      <c r="E83" s="50">
        <v>22907</v>
      </c>
      <c r="F83" s="51"/>
      <c r="G83" s="51"/>
      <c r="H83" s="51"/>
      <c r="I83" s="51"/>
      <c r="J83" s="51"/>
      <c r="K83" s="51">
        <f t="shared" si="9"/>
        <v>22907</v>
      </c>
      <c r="L83" s="80"/>
      <c r="M83">
        <v>1</v>
      </c>
      <c r="N83" s="4">
        <f t="shared" si="10"/>
        <v>76356.666666666672</v>
      </c>
      <c r="O83" s="4">
        <v>22907</v>
      </c>
      <c r="P83" s="4">
        <f t="shared" si="8"/>
        <v>53449.666666666672</v>
      </c>
      <c r="Q83" s="4"/>
    </row>
    <row r="84" spans="1:17" ht="33.75" customHeight="1" x14ac:dyDescent="0.2">
      <c r="A84" s="47">
        <v>102</v>
      </c>
      <c r="B84" s="47" t="s">
        <v>113</v>
      </c>
      <c r="C84" s="48" t="s">
        <v>114</v>
      </c>
      <c r="D84" s="58" t="s">
        <v>67</v>
      </c>
      <c r="E84" s="50">
        <v>16393</v>
      </c>
      <c r="F84" s="51"/>
      <c r="G84" s="51"/>
      <c r="H84" s="51"/>
      <c r="I84" s="51"/>
      <c r="J84" s="51"/>
      <c r="K84" s="51">
        <f t="shared" si="9"/>
        <v>16393</v>
      </c>
      <c r="L84" s="80"/>
      <c r="M84">
        <v>1</v>
      </c>
      <c r="N84" s="4">
        <f t="shared" si="10"/>
        <v>54643.333333333328</v>
      </c>
      <c r="O84" s="4">
        <v>16393</v>
      </c>
      <c r="P84" s="4">
        <f t="shared" si="8"/>
        <v>38250.333333333328</v>
      </c>
      <c r="Q84" s="4"/>
    </row>
    <row r="85" spans="1:17" ht="21" hidden="1" customHeight="1" x14ac:dyDescent="0.2">
      <c r="A85" s="47"/>
      <c r="B85" s="47"/>
      <c r="C85" s="48"/>
      <c r="D85" s="58"/>
      <c r="E85" s="50"/>
      <c r="F85" s="51"/>
      <c r="G85" s="51"/>
      <c r="H85" s="51"/>
      <c r="I85" s="51"/>
      <c r="J85" s="51"/>
      <c r="K85" s="51"/>
      <c r="L85" s="80"/>
      <c r="N85" s="4">
        <f t="shared" si="10"/>
        <v>0</v>
      </c>
      <c r="P85" s="4">
        <f t="shared" si="8"/>
        <v>0</v>
      </c>
      <c r="Q85" s="4"/>
    </row>
    <row r="86" spans="1:17" ht="33.75" customHeight="1" x14ac:dyDescent="0.2">
      <c r="A86" s="47">
        <v>102</v>
      </c>
      <c r="B86" s="47" t="s">
        <v>115</v>
      </c>
      <c r="C86" s="48" t="s">
        <v>116</v>
      </c>
      <c r="D86" s="58" t="s">
        <v>67</v>
      </c>
      <c r="E86" s="50">
        <v>8673</v>
      </c>
      <c r="F86" s="51"/>
      <c r="G86" s="51"/>
      <c r="H86" s="51"/>
      <c r="I86" s="51"/>
      <c r="J86" s="51"/>
      <c r="K86" s="51">
        <f t="shared" si="9"/>
        <v>8673</v>
      </c>
      <c r="L86" s="80"/>
      <c r="M86">
        <v>1</v>
      </c>
      <c r="N86" s="4">
        <f t="shared" si="10"/>
        <v>28910.000000000004</v>
      </c>
      <c r="O86" s="4">
        <v>8673</v>
      </c>
      <c r="P86" s="4">
        <f t="shared" si="8"/>
        <v>20237.000000000004</v>
      </c>
      <c r="Q86" s="4"/>
    </row>
    <row r="87" spans="1:17" ht="33.75" customHeight="1" x14ac:dyDescent="0.2">
      <c r="A87" s="47">
        <v>102</v>
      </c>
      <c r="B87" s="47" t="s">
        <v>117</v>
      </c>
      <c r="C87" s="48" t="s">
        <v>118</v>
      </c>
      <c r="D87" s="58" t="s">
        <v>67</v>
      </c>
      <c r="E87" s="50">
        <v>3603</v>
      </c>
      <c r="F87" s="51"/>
      <c r="G87" s="51"/>
      <c r="H87" s="51"/>
      <c r="I87" s="51"/>
      <c r="J87" s="51"/>
      <c r="K87" s="51">
        <f t="shared" si="9"/>
        <v>3603</v>
      </c>
      <c r="L87" s="80"/>
      <c r="M87">
        <v>1</v>
      </c>
      <c r="N87" s="4">
        <f t="shared" si="10"/>
        <v>12010</v>
      </c>
      <c r="O87" s="4">
        <v>3603</v>
      </c>
      <c r="P87" s="4">
        <f t="shared" si="8"/>
        <v>8407</v>
      </c>
      <c r="Q87" s="4"/>
    </row>
    <row r="88" spans="1:17" ht="33.75" customHeight="1" x14ac:dyDescent="0.2">
      <c r="A88" s="47">
        <v>102</v>
      </c>
      <c r="B88" s="47" t="s">
        <v>119</v>
      </c>
      <c r="C88" s="82" t="s">
        <v>120</v>
      </c>
      <c r="D88" s="81" t="s">
        <v>22</v>
      </c>
      <c r="E88" s="50">
        <v>12807</v>
      </c>
      <c r="F88" s="80"/>
      <c r="G88" s="80"/>
      <c r="H88" s="51"/>
      <c r="I88" s="51"/>
      <c r="J88" s="51"/>
      <c r="K88" s="51">
        <f t="shared" si="9"/>
        <v>12807</v>
      </c>
      <c r="L88" s="80"/>
      <c r="M88" s="150">
        <v>1</v>
      </c>
      <c r="N88" s="4">
        <f t="shared" si="10"/>
        <v>42690</v>
      </c>
      <c r="O88" s="4">
        <v>12807</v>
      </c>
      <c r="P88" s="4">
        <f t="shared" si="8"/>
        <v>29883</v>
      </c>
      <c r="Q88" s="4"/>
    </row>
    <row r="89" spans="1:17" ht="33.75" customHeight="1" x14ac:dyDescent="0.2">
      <c r="A89" s="47">
        <v>102</v>
      </c>
      <c r="B89" s="47" t="s">
        <v>121</v>
      </c>
      <c r="C89" s="48" t="s">
        <v>122</v>
      </c>
      <c r="D89" s="58" t="s">
        <v>22</v>
      </c>
      <c r="E89" s="50">
        <v>18303</v>
      </c>
      <c r="F89" s="51"/>
      <c r="G89" s="51"/>
      <c r="H89" s="51"/>
      <c r="I89" s="51"/>
      <c r="J89" s="51"/>
      <c r="K89" s="51">
        <f t="shared" si="9"/>
        <v>18303</v>
      </c>
      <c r="L89" s="80"/>
      <c r="M89" s="150">
        <v>1</v>
      </c>
      <c r="N89" s="4">
        <f t="shared" si="10"/>
        <v>61010</v>
      </c>
      <c r="O89" s="4">
        <v>18303</v>
      </c>
      <c r="P89" s="4">
        <f t="shared" si="8"/>
        <v>42707</v>
      </c>
      <c r="Q89" s="4"/>
    </row>
    <row r="90" spans="1:17" ht="33.75" customHeight="1" x14ac:dyDescent="0.2">
      <c r="A90" s="47">
        <v>102</v>
      </c>
      <c r="B90" s="47" t="s">
        <v>123</v>
      </c>
      <c r="C90" s="48" t="s">
        <v>124</v>
      </c>
      <c r="D90" s="48" t="s">
        <v>67</v>
      </c>
      <c r="E90" s="50">
        <v>11237</v>
      </c>
      <c r="F90" s="51"/>
      <c r="G90" s="51"/>
      <c r="H90" s="51"/>
      <c r="I90" s="51"/>
      <c r="J90" s="51"/>
      <c r="K90" s="68">
        <f t="shared" si="9"/>
        <v>11237</v>
      </c>
      <c r="L90" s="151"/>
      <c r="M90" s="150">
        <v>1</v>
      </c>
      <c r="N90" s="4">
        <f t="shared" si="10"/>
        <v>37456.666666666664</v>
      </c>
      <c r="O90" s="4">
        <v>11237</v>
      </c>
      <c r="P90" s="4">
        <f t="shared" si="8"/>
        <v>26219.666666666664</v>
      </c>
      <c r="Q90" s="4"/>
    </row>
    <row r="91" spans="1:17" ht="33.75" customHeight="1" x14ac:dyDescent="0.2">
      <c r="A91" s="47">
        <v>102</v>
      </c>
      <c r="B91" s="47" t="s">
        <v>125</v>
      </c>
      <c r="C91" s="48" t="s">
        <v>126</v>
      </c>
      <c r="D91" s="48" t="s">
        <v>60</v>
      </c>
      <c r="E91" s="50">
        <v>8120</v>
      </c>
      <c r="F91" s="51"/>
      <c r="G91" s="51"/>
      <c r="H91" s="51"/>
      <c r="I91" s="51"/>
      <c r="J91" s="51"/>
      <c r="K91" s="68">
        <f t="shared" si="9"/>
        <v>8120</v>
      </c>
      <c r="L91" s="151"/>
      <c r="M91" s="152">
        <v>1</v>
      </c>
      <c r="N91" s="4">
        <f t="shared" si="10"/>
        <v>27066.666666666668</v>
      </c>
      <c r="O91" s="4">
        <v>8120</v>
      </c>
      <c r="P91" s="4">
        <f t="shared" si="8"/>
        <v>18946.666666666668</v>
      </c>
      <c r="Q91" s="4"/>
    </row>
    <row r="92" spans="1:17" ht="33.75" customHeight="1" x14ac:dyDescent="0.2">
      <c r="A92" s="47">
        <v>102</v>
      </c>
      <c r="B92" s="47" t="s">
        <v>127</v>
      </c>
      <c r="C92" s="48" t="s">
        <v>128</v>
      </c>
      <c r="D92" s="48" t="s">
        <v>60</v>
      </c>
      <c r="E92" s="50">
        <v>3250</v>
      </c>
      <c r="F92" s="51"/>
      <c r="G92" s="51"/>
      <c r="H92" s="51"/>
      <c r="I92" s="51"/>
      <c r="J92" s="51"/>
      <c r="K92" s="68">
        <f t="shared" si="9"/>
        <v>3250</v>
      </c>
      <c r="L92" s="151"/>
      <c r="M92" s="152">
        <v>1</v>
      </c>
      <c r="N92" s="4">
        <f t="shared" si="10"/>
        <v>10833.333333333332</v>
      </c>
      <c r="O92" s="4">
        <v>3250</v>
      </c>
      <c r="P92" s="4">
        <f t="shared" si="8"/>
        <v>7583.3333333333321</v>
      </c>
      <c r="Q92" s="4"/>
    </row>
    <row r="93" spans="1:17" ht="33.75" customHeight="1" x14ac:dyDescent="0.2">
      <c r="A93" s="47">
        <v>102</v>
      </c>
      <c r="B93" s="47" t="s">
        <v>129</v>
      </c>
      <c r="C93" s="48" t="s">
        <v>130</v>
      </c>
      <c r="D93" s="48" t="s">
        <v>60</v>
      </c>
      <c r="E93" s="50">
        <v>8803</v>
      </c>
      <c r="F93" s="51"/>
      <c r="G93" s="51"/>
      <c r="H93" s="51"/>
      <c r="I93" s="51"/>
      <c r="J93" s="51"/>
      <c r="K93" s="68">
        <f t="shared" si="9"/>
        <v>8803</v>
      </c>
      <c r="L93" s="151"/>
      <c r="M93" s="152">
        <v>1</v>
      </c>
      <c r="N93" s="4">
        <f t="shared" si="10"/>
        <v>29343.333333333332</v>
      </c>
      <c r="O93" s="4">
        <v>8803</v>
      </c>
      <c r="P93" s="4">
        <f t="shared" si="8"/>
        <v>20540.333333333332</v>
      </c>
      <c r="Q93" s="4"/>
    </row>
    <row r="94" spans="1:17" ht="33.75" customHeight="1" x14ac:dyDescent="0.2">
      <c r="A94" s="47">
        <v>102</v>
      </c>
      <c r="B94" s="47" t="s">
        <v>131</v>
      </c>
      <c r="C94" s="48" t="s">
        <v>132</v>
      </c>
      <c r="D94" s="48" t="s">
        <v>67</v>
      </c>
      <c r="E94" s="50">
        <v>8677</v>
      </c>
      <c r="F94" s="51"/>
      <c r="G94" s="51"/>
      <c r="H94" s="51"/>
      <c r="I94" s="51"/>
      <c r="J94" s="51"/>
      <c r="K94" s="68">
        <f t="shared" si="9"/>
        <v>8677</v>
      </c>
      <c r="L94" s="151"/>
      <c r="M94" s="152">
        <v>1</v>
      </c>
      <c r="N94" s="4">
        <f t="shared" si="10"/>
        <v>28923.333333333336</v>
      </c>
      <c r="O94" s="4">
        <v>8677</v>
      </c>
      <c r="P94" s="4">
        <f t="shared" si="8"/>
        <v>20246.333333333336</v>
      </c>
      <c r="Q94" s="4"/>
    </row>
    <row r="95" spans="1:17" ht="33.75" customHeight="1" x14ac:dyDescent="0.2">
      <c r="A95" s="47">
        <v>102</v>
      </c>
      <c r="B95" s="47" t="s">
        <v>133</v>
      </c>
      <c r="C95" s="48" t="s">
        <v>134</v>
      </c>
      <c r="D95" s="48" t="s">
        <v>67</v>
      </c>
      <c r="E95" s="50">
        <v>10057</v>
      </c>
      <c r="F95" s="51"/>
      <c r="G95" s="51"/>
      <c r="H95" s="51"/>
      <c r="I95" s="51"/>
      <c r="J95" s="51"/>
      <c r="K95" s="68">
        <f t="shared" si="9"/>
        <v>10057</v>
      </c>
      <c r="L95" s="151"/>
      <c r="M95" s="152">
        <v>1</v>
      </c>
      <c r="N95" s="4">
        <f t="shared" si="10"/>
        <v>33523.333333333336</v>
      </c>
      <c r="O95" s="4">
        <v>10057</v>
      </c>
      <c r="P95" s="4">
        <f t="shared" si="8"/>
        <v>23466.333333333336</v>
      </c>
      <c r="Q95" s="4"/>
    </row>
    <row r="96" spans="1:17" ht="13.5" thickBot="1" x14ac:dyDescent="0.25">
      <c r="D96" s="71" t="s">
        <v>48</v>
      </c>
      <c r="E96" s="124">
        <f t="shared" ref="E96:K96" si="11">SUM(E82:E95)</f>
        <v>139603</v>
      </c>
      <c r="F96" s="124">
        <f t="shared" si="11"/>
        <v>0</v>
      </c>
      <c r="G96" s="124">
        <f t="shared" si="11"/>
        <v>0</v>
      </c>
      <c r="H96" s="124">
        <f t="shared" si="11"/>
        <v>0</v>
      </c>
      <c r="I96" s="124">
        <f t="shared" si="11"/>
        <v>0</v>
      </c>
      <c r="J96" s="124">
        <f t="shared" si="11"/>
        <v>0</v>
      </c>
      <c r="K96" s="124">
        <f t="shared" si="11"/>
        <v>139603</v>
      </c>
      <c r="M96" s="153">
        <f>SUM(M82:M95)</f>
        <v>13</v>
      </c>
      <c r="N96" s="4"/>
      <c r="P96" s="4">
        <f t="shared" si="8"/>
        <v>0</v>
      </c>
      <c r="Q96" s="4"/>
    </row>
    <row r="97" spans="1:17" ht="18.75" customHeight="1" x14ac:dyDescent="0.2">
      <c r="M97" s="154"/>
      <c r="N97" s="4"/>
      <c r="P97" s="4">
        <f t="shared" si="8"/>
        <v>0</v>
      </c>
      <c r="Q97" s="4"/>
    </row>
    <row r="98" spans="1:17" ht="94.5" customHeight="1" x14ac:dyDescent="0.2">
      <c r="M98" s="154"/>
      <c r="N98" s="4"/>
      <c r="P98" s="4">
        <f t="shared" si="8"/>
        <v>0</v>
      </c>
      <c r="Q98" s="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4"/>
      <c r="N99" s="4"/>
      <c r="P99" s="4">
        <f t="shared" si="8"/>
        <v>0</v>
      </c>
      <c r="Q99" s="4"/>
    </row>
    <row r="100" spans="1:17" ht="13.5" thickBot="1" x14ac:dyDescent="0.25">
      <c r="A100" s="1"/>
      <c r="B100" s="1"/>
      <c r="C100" s="1"/>
      <c r="D100" s="5" t="s">
        <v>1</v>
      </c>
      <c r="E100" s="5"/>
      <c r="F100" s="5"/>
      <c r="G100" s="5"/>
      <c r="H100" s="5"/>
      <c r="I100" s="1"/>
      <c r="J100" s="1"/>
      <c r="K100" s="3"/>
      <c r="L100" s="6" t="s">
        <v>135</v>
      </c>
      <c r="M100" s="154"/>
      <c r="N100" s="4"/>
      <c r="P100" s="4">
        <f t="shared" si="8"/>
        <v>0</v>
      </c>
      <c r="Q100" s="4"/>
    </row>
    <row r="101" spans="1:17" x14ac:dyDescent="0.2">
      <c r="A101" s="1"/>
      <c r="B101" s="1"/>
      <c r="C101" s="1"/>
      <c r="D101" s="7" t="s">
        <v>3</v>
      </c>
      <c r="E101" s="7"/>
      <c r="F101" s="7"/>
      <c r="G101" s="7"/>
      <c r="H101" s="7"/>
      <c r="I101" s="1"/>
      <c r="J101" s="1"/>
      <c r="K101" s="3"/>
      <c r="L101" s="1"/>
      <c r="M101" s="154"/>
      <c r="N101" s="4"/>
      <c r="P101" s="4">
        <f t="shared" si="8"/>
        <v>0</v>
      </c>
      <c r="Q101" s="4"/>
    </row>
    <row r="102" spans="1:17" x14ac:dyDescent="0.2">
      <c r="A102" s="8"/>
      <c r="B102" s="8"/>
      <c r="C102" s="9" t="s">
        <v>77</v>
      </c>
      <c r="D102" s="10"/>
      <c r="E102" s="11"/>
      <c r="F102" s="12"/>
      <c r="G102" s="13"/>
      <c r="H102" s="14"/>
      <c r="I102" s="14"/>
      <c r="J102" s="14"/>
      <c r="K102" s="15"/>
      <c r="L102" s="16"/>
      <c r="M102" s="154"/>
      <c r="N102" s="4"/>
      <c r="P102" s="4">
        <f t="shared" si="8"/>
        <v>0</v>
      </c>
      <c r="Q102" s="4"/>
    </row>
    <row r="103" spans="1:17" ht="13.5" thickBot="1" x14ac:dyDescent="0.25">
      <c r="M103" s="154"/>
      <c r="N103" s="4"/>
      <c r="P103" s="4">
        <f t="shared" si="8"/>
        <v>0</v>
      </c>
      <c r="Q103" s="4"/>
    </row>
    <row r="104" spans="1:17" ht="13.5" thickBot="1" x14ac:dyDescent="0.25">
      <c r="A104" s="8"/>
      <c r="B104" s="8"/>
      <c r="C104" s="9"/>
      <c r="D104" s="10"/>
      <c r="E104" s="131" t="s">
        <v>5</v>
      </c>
      <c r="F104" s="131"/>
      <c r="G104" s="132" t="s">
        <v>6</v>
      </c>
      <c r="H104" s="132"/>
      <c r="I104" s="132"/>
      <c r="J104" s="132"/>
      <c r="K104" s="15"/>
      <c r="L104" s="16"/>
      <c r="M104" s="154"/>
      <c r="N104" s="4"/>
      <c r="P104" s="4">
        <f t="shared" si="8"/>
        <v>0</v>
      </c>
      <c r="Q104" s="4"/>
    </row>
    <row r="105" spans="1:17" ht="13.5" thickBot="1" x14ac:dyDescent="0.25">
      <c r="A105" s="21" t="s">
        <v>7</v>
      </c>
      <c r="B105" s="22" t="s">
        <v>8</v>
      </c>
      <c r="C105" s="23" t="s">
        <v>9</v>
      </c>
      <c r="D105" s="24" t="s">
        <v>10</v>
      </c>
      <c r="E105" s="25" t="s">
        <v>11</v>
      </c>
      <c r="F105" s="26" t="s">
        <v>12</v>
      </c>
      <c r="G105" s="25" t="s">
        <v>13</v>
      </c>
      <c r="H105" s="26" t="s">
        <v>14</v>
      </c>
      <c r="I105" s="25" t="s">
        <v>12</v>
      </c>
      <c r="J105" s="133" t="s">
        <v>15</v>
      </c>
      <c r="K105" s="134" t="s">
        <v>16</v>
      </c>
      <c r="L105" s="135" t="s">
        <v>17</v>
      </c>
      <c r="M105" s="154"/>
      <c r="N105" s="4"/>
      <c r="P105" s="4">
        <f t="shared" si="8"/>
        <v>0</v>
      </c>
      <c r="Q105" s="4"/>
    </row>
    <row r="106" spans="1:17" ht="13.5" thickBot="1" x14ac:dyDescent="0.25">
      <c r="A106" s="136" t="s">
        <v>18</v>
      </c>
      <c r="B106" s="30"/>
      <c r="C106" s="137"/>
      <c r="D106" s="138"/>
      <c r="E106" s="139"/>
      <c r="F106" s="140"/>
      <c r="G106" s="139"/>
      <c r="H106" s="140"/>
      <c r="I106" s="139"/>
      <c r="J106" s="141"/>
      <c r="K106" s="142"/>
      <c r="L106" s="143"/>
      <c r="M106" s="154"/>
      <c r="N106" s="4"/>
      <c r="P106" s="4">
        <f t="shared" si="8"/>
        <v>0</v>
      </c>
      <c r="Q106" s="4"/>
    </row>
    <row r="107" spans="1:17" x14ac:dyDescent="0.2">
      <c r="A107" s="144"/>
      <c r="B107" s="145"/>
      <c r="C107" s="146"/>
      <c r="D107" s="146"/>
      <c r="E107" s="147">
        <v>7302</v>
      </c>
      <c r="F107" s="147"/>
      <c r="G107" s="147"/>
      <c r="H107" s="147"/>
      <c r="I107" s="147"/>
      <c r="J107" s="147"/>
      <c r="K107" s="148"/>
      <c r="L107" s="149"/>
      <c r="M107" s="154"/>
      <c r="N107" s="4"/>
      <c r="P107" s="4">
        <f t="shared" si="8"/>
        <v>0</v>
      </c>
      <c r="Q107" s="4"/>
    </row>
    <row r="108" spans="1:17" ht="33.75" customHeight="1" x14ac:dyDescent="0.2">
      <c r="A108" s="47">
        <v>102</v>
      </c>
      <c r="B108" s="47" t="s">
        <v>136</v>
      </c>
      <c r="C108" s="82" t="s">
        <v>137</v>
      </c>
      <c r="D108" s="82" t="s">
        <v>60</v>
      </c>
      <c r="E108" s="50">
        <v>6050</v>
      </c>
      <c r="F108" s="51"/>
      <c r="G108" s="51"/>
      <c r="H108" s="51"/>
      <c r="I108" s="51"/>
      <c r="J108" s="53"/>
      <c r="K108" s="68">
        <f t="shared" ref="K108:K114" si="12">SUM(E108:F108)-SUM(G108:J108)</f>
        <v>6050</v>
      </c>
      <c r="L108" s="78"/>
      <c r="M108" s="152">
        <v>1</v>
      </c>
      <c r="N108" s="4">
        <f t="shared" si="10"/>
        <v>20166.666666666664</v>
      </c>
      <c r="O108" s="4">
        <v>6050</v>
      </c>
      <c r="P108" s="4">
        <f t="shared" si="8"/>
        <v>14116.666666666664</v>
      </c>
      <c r="Q108" s="4"/>
    </row>
    <row r="109" spans="1:17" ht="33.75" customHeight="1" x14ac:dyDescent="0.2">
      <c r="A109" s="47">
        <v>602</v>
      </c>
      <c r="B109" s="47" t="s">
        <v>138</v>
      </c>
      <c r="C109" s="48" t="s">
        <v>139</v>
      </c>
      <c r="D109" s="48" t="s">
        <v>60</v>
      </c>
      <c r="E109" s="50">
        <v>10397</v>
      </c>
      <c r="F109" s="51"/>
      <c r="G109" s="51"/>
      <c r="H109" s="51"/>
      <c r="I109" s="51"/>
      <c r="J109" s="53"/>
      <c r="K109" s="68">
        <f t="shared" si="12"/>
        <v>10397</v>
      </c>
      <c r="L109" s="78"/>
      <c r="M109" s="152">
        <v>1</v>
      </c>
      <c r="N109" s="4">
        <f t="shared" si="10"/>
        <v>34656.666666666664</v>
      </c>
      <c r="O109" s="4">
        <v>10397</v>
      </c>
      <c r="P109" s="4">
        <f t="shared" si="8"/>
        <v>24259.666666666664</v>
      </c>
      <c r="Q109" s="4"/>
    </row>
    <row r="110" spans="1:17" ht="33.75" customHeight="1" x14ac:dyDescent="0.2">
      <c r="A110" s="47">
        <v>102</v>
      </c>
      <c r="B110" s="47" t="s">
        <v>140</v>
      </c>
      <c r="C110" s="48" t="s">
        <v>141</v>
      </c>
      <c r="D110" s="48" t="s">
        <v>39</v>
      </c>
      <c r="E110" s="50">
        <v>14467</v>
      </c>
      <c r="F110" s="51"/>
      <c r="G110" s="51"/>
      <c r="H110" s="51"/>
      <c r="I110" s="51"/>
      <c r="J110" s="53"/>
      <c r="K110" s="68">
        <f t="shared" si="12"/>
        <v>14467</v>
      </c>
      <c r="L110" s="78"/>
      <c r="M110" s="152">
        <v>1</v>
      </c>
      <c r="N110" s="4">
        <f t="shared" si="10"/>
        <v>48223.333333333336</v>
      </c>
      <c r="O110" s="4">
        <v>14467</v>
      </c>
      <c r="P110" s="4">
        <f t="shared" si="8"/>
        <v>33756.333333333336</v>
      </c>
      <c r="Q110" s="4"/>
    </row>
    <row r="111" spans="1:17" ht="33.75" customHeight="1" x14ac:dyDescent="0.2">
      <c r="A111" s="47">
        <v>102</v>
      </c>
      <c r="B111" s="47" t="s">
        <v>142</v>
      </c>
      <c r="C111" s="155" t="s">
        <v>143</v>
      </c>
      <c r="D111" s="48" t="s">
        <v>67</v>
      </c>
      <c r="E111" s="50">
        <v>8153</v>
      </c>
      <c r="F111" s="51"/>
      <c r="G111" s="51"/>
      <c r="H111" s="51"/>
      <c r="I111" s="51"/>
      <c r="J111" s="53"/>
      <c r="K111" s="68">
        <f t="shared" si="12"/>
        <v>8153</v>
      </c>
      <c r="L111" s="78"/>
      <c r="M111" s="152">
        <v>1</v>
      </c>
      <c r="N111" s="4">
        <f t="shared" si="10"/>
        <v>27176.666666666664</v>
      </c>
      <c r="O111" s="4">
        <v>8153</v>
      </c>
      <c r="P111" s="4">
        <f t="shared" si="8"/>
        <v>19023.666666666664</v>
      </c>
      <c r="Q111" s="4"/>
    </row>
    <row r="112" spans="1:17" ht="33.75" customHeight="1" x14ac:dyDescent="0.2">
      <c r="A112" s="47">
        <v>102</v>
      </c>
      <c r="B112" s="47" t="s">
        <v>144</v>
      </c>
      <c r="C112" s="48" t="s">
        <v>145</v>
      </c>
      <c r="D112" s="48" t="s">
        <v>67</v>
      </c>
      <c r="E112" s="50">
        <v>10560</v>
      </c>
      <c r="F112" s="51"/>
      <c r="G112" s="51"/>
      <c r="H112" s="51"/>
      <c r="I112" s="51"/>
      <c r="J112" s="53"/>
      <c r="K112" s="68">
        <f t="shared" si="12"/>
        <v>10560</v>
      </c>
      <c r="L112" s="78"/>
      <c r="M112" s="152">
        <v>1</v>
      </c>
      <c r="N112" s="4">
        <f t="shared" si="10"/>
        <v>35200</v>
      </c>
      <c r="O112" s="4">
        <v>10560</v>
      </c>
      <c r="P112" s="4">
        <f t="shared" si="8"/>
        <v>24640</v>
      </c>
      <c r="Q112" s="4"/>
    </row>
    <row r="113" spans="1:17" ht="33.75" customHeight="1" x14ac:dyDescent="0.2">
      <c r="A113" s="47">
        <v>602</v>
      </c>
      <c r="B113" s="47" t="s">
        <v>146</v>
      </c>
      <c r="C113" s="48" t="s">
        <v>147</v>
      </c>
      <c r="D113" s="48" t="s">
        <v>67</v>
      </c>
      <c r="E113" s="50">
        <v>8463</v>
      </c>
      <c r="F113" s="51"/>
      <c r="G113" s="51"/>
      <c r="H113" s="51"/>
      <c r="I113" s="51"/>
      <c r="J113" s="53"/>
      <c r="K113" s="68">
        <f t="shared" si="12"/>
        <v>8463</v>
      </c>
      <c r="L113" s="78"/>
      <c r="M113" s="156">
        <v>1</v>
      </c>
      <c r="N113" s="4">
        <f t="shared" si="10"/>
        <v>28210.000000000004</v>
      </c>
      <c r="O113" s="4">
        <v>8463</v>
      </c>
      <c r="P113" s="4">
        <f t="shared" si="8"/>
        <v>19747.000000000004</v>
      </c>
      <c r="Q113" s="4"/>
    </row>
    <row r="114" spans="1:17" ht="33.75" customHeight="1" x14ac:dyDescent="0.2">
      <c r="A114" s="47">
        <v>102</v>
      </c>
      <c r="B114" s="47" t="s">
        <v>148</v>
      </c>
      <c r="C114" s="48" t="s">
        <v>149</v>
      </c>
      <c r="D114" s="48" t="s">
        <v>67</v>
      </c>
      <c r="E114" s="50">
        <v>8153</v>
      </c>
      <c r="F114" s="51"/>
      <c r="G114" s="51"/>
      <c r="H114" s="51"/>
      <c r="I114" s="51"/>
      <c r="J114" s="53"/>
      <c r="K114" s="68">
        <f t="shared" si="12"/>
        <v>8153</v>
      </c>
      <c r="L114" s="78"/>
      <c r="M114" s="156">
        <v>1</v>
      </c>
      <c r="N114" s="4">
        <f t="shared" si="10"/>
        <v>27176.666666666664</v>
      </c>
      <c r="O114" s="4">
        <v>8153</v>
      </c>
      <c r="P114" s="4">
        <f t="shared" si="8"/>
        <v>19023.666666666664</v>
      </c>
      <c r="Q114" s="4"/>
    </row>
    <row r="115" spans="1:17" ht="33.75" customHeight="1" x14ac:dyDescent="0.2">
      <c r="A115" s="47">
        <v>102</v>
      </c>
      <c r="B115" s="47" t="s">
        <v>150</v>
      </c>
      <c r="C115" s="48" t="s">
        <v>151</v>
      </c>
      <c r="D115" s="48" t="s">
        <v>60</v>
      </c>
      <c r="E115" s="50">
        <v>3587</v>
      </c>
      <c r="F115" s="51"/>
      <c r="G115" s="51"/>
      <c r="H115" s="51"/>
      <c r="I115" s="51"/>
      <c r="J115" s="53"/>
      <c r="K115" s="68">
        <f>SUM(E115:F115)-SUM(G115:J115)</f>
        <v>3587</v>
      </c>
      <c r="L115" s="78"/>
      <c r="M115" s="156">
        <v>1</v>
      </c>
      <c r="N115" s="4">
        <f t="shared" si="10"/>
        <v>11956.666666666666</v>
      </c>
      <c r="O115" s="4">
        <v>3587</v>
      </c>
      <c r="P115" s="4">
        <f t="shared" si="8"/>
        <v>8369.6666666666661</v>
      </c>
      <c r="Q115" s="4"/>
    </row>
    <row r="116" spans="1:17" ht="33.75" customHeight="1" x14ac:dyDescent="0.2">
      <c r="A116" s="47">
        <v>102</v>
      </c>
      <c r="B116" s="47" t="s">
        <v>152</v>
      </c>
      <c r="C116" s="48" t="s">
        <v>153</v>
      </c>
      <c r="D116" s="48" t="s">
        <v>154</v>
      </c>
      <c r="E116" s="50">
        <v>14470</v>
      </c>
      <c r="F116" s="51"/>
      <c r="G116" s="51"/>
      <c r="H116" s="51"/>
      <c r="I116" s="51"/>
      <c r="J116" s="53"/>
      <c r="K116" s="68">
        <f>SUM(E116:F116)-SUM(G116:J116)</f>
        <v>14470</v>
      </c>
      <c r="L116" s="78"/>
      <c r="M116" s="156">
        <v>1</v>
      </c>
      <c r="N116" s="4">
        <f t="shared" si="10"/>
        <v>48233.333333333328</v>
      </c>
      <c r="O116" s="4">
        <v>14470</v>
      </c>
      <c r="P116" s="4">
        <f t="shared" si="8"/>
        <v>33763.333333333328</v>
      </c>
      <c r="Q116" s="4"/>
    </row>
    <row r="117" spans="1:17" ht="33.75" customHeight="1" x14ac:dyDescent="0.2">
      <c r="A117" s="47">
        <v>102</v>
      </c>
      <c r="B117" s="47" t="s">
        <v>155</v>
      </c>
      <c r="C117" s="157" t="s">
        <v>156</v>
      </c>
      <c r="D117" s="48" t="s">
        <v>67</v>
      </c>
      <c r="E117" s="50">
        <v>11177</v>
      </c>
      <c r="F117" s="51"/>
      <c r="G117" s="51"/>
      <c r="H117" s="51"/>
      <c r="I117" s="51"/>
      <c r="J117" s="53"/>
      <c r="K117" s="68">
        <f>SUM(E117:F117)-SUM(G117:J117)</f>
        <v>11177</v>
      </c>
      <c r="L117" s="78"/>
      <c r="M117" s="156">
        <v>1</v>
      </c>
      <c r="N117" s="4">
        <f t="shared" si="10"/>
        <v>37256.666666666664</v>
      </c>
      <c r="O117" s="4">
        <v>11177</v>
      </c>
      <c r="P117" s="4">
        <f t="shared" si="8"/>
        <v>26079.666666666664</v>
      </c>
      <c r="Q117" s="4"/>
    </row>
    <row r="118" spans="1:17" ht="33.75" customHeight="1" x14ac:dyDescent="0.2">
      <c r="A118" s="47">
        <v>102</v>
      </c>
      <c r="B118" s="47" t="s">
        <v>157</v>
      </c>
      <c r="C118" s="48" t="s">
        <v>158</v>
      </c>
      <c r="D118" s="48" t="s">
        <v>67</v>
      </c>
      <c r="E118" s="50">
        <v>8157</v>
      </c>
      <c r="F118" s="51"/>
      <c r="G118" s="51"/>
      <c r="H118" s="51"/>
      <c r="I118" s="51" t="s">
        <v>159</v>
      </c>
      <c r="J118" s="53"/>
      <c r="K118" s="68">
        <f>SUM(E118:F118)-SUM(G118:J118)</f>
        <v>8157</v>
      </c>
      <c r="L118" s="78"/>
      <c r="M118" s="156">
        <v>1</v>
      </c>
      <c r="N118" s="4">
        <f t="shared" si="10"/>
        <v>27189.999999999996</v>
      </c>
      <c r="O118" s="4">
        <v>8157</v>
      </c>
      <c r="P118" s="4">
        <f t="shared" si="8"/>
        <v>19032.999999999996</v>
      </c>
      <c r="Q118" s="4"/>
    </row>
    <row r="119" spans="1:17" ht="33.75" customHeight="1" thickBot="1" x14ac:dyDescent="0.25">
      <c r="D119" s="71" t="s">
        <v>48</v>
      </c>
      <c r="E119" s="124">
        <f t="shared" ref="E119:K119" si="13">SUM(E108:E118)</f>
        <v>103634</v>
      </c>
      <c r="F119" s="124">
        <f t="shared" si="13"/>
        <v>0</v>
      </c>
      <c r="G119" s="124">
        <f t="shared" si="13"/>
        <v>0</v>
      </c>
      <c r="H119" s="124">
        <f t="shared" si="13"/>
        <v>0</v>
      </c>
      <c r="I119" s="124">
        <f t="shared" si="13"/>
        <v>0</v>
      </c>
      <c r="J119" s="124">
        <f t="shared" si="13"/>
        <v>0</v>
      </c>
      <c r="K119" s="124">
        <f t="shared" si="13"/>
        <v>103634</v>
      </c>
      <c r="M119" s="153">
        <f>SUM(M108:M118)</f>
        <v>11</v>
      </c>
      <c r="N119" s="4"/>
      <c r="P119" s="4">
        <f t="shared" si="8"/>
        <v>0</v>
      </c>
      <c r="Q119" s="4"/>
    </row>
    <row r="120" spans="1:17" ht="15.75" customHeight="1" x14ac:dyDescent="0.2">
      <c r="M120" s="158"/>
      <c r="N120" s="4"/>
      <c r="P120" s="4">
        <f t="shared" si="8"/>
        <v>0</v>
      </c>
      <c r="Q120" s="4"/>
    </row>
    <row r="121" spans="1:17" ht="21" customHeight="1" x14ac:dyDescent="0.2">
      <c r="M121" s="158"/>
      <c r="N121" s="4"/>
      <c r="P121" s="4">
        <f t="shared" si="8"/>
        <v>0</v>
      </c>
      <c r="Q121" s="4"/>
    </row>
    <row r="122" spans="1:17" ht="13.5" thickBot="1" x14ac:dyDescent="0.25">
      <c r="A122" s="1"/>
      <c r="B122" s="1"/>
      <c r="C122" s="1"/>
      <c r="D122" s="2" t="s">
        <v>0</v>
      </c>
      <c r="E122" s="2"/>
      <c r="F122" s="2"/>
      <c r="G122" s="2"/>
      <c r="H122" s="2"/>
      <c r="I122" s="1"/>
      <c r="J122" s="1"/>
      <c r="K122" s="3"/>
      <c r="L122" s="1"/>
      <c r="M122" s="158"/>
      <c r="N122" s="4"/>
      <c r="P122" s="4">
        <f t="shared" si="8"/>
        <v>0</v>
      </c>
      <c r="Q122" s="4"/>
    </row>
    <row r="123" spans="1:17" ht="13.5" thickBot="1" x14ac:dyDescent="0.25">
      <c r="A123" s="1"/>
      <c r="B123" s="1"/>
      <c r="C123" s="1"/>
      <c r="D123" s="5" t="s">
        <v>1</v>
      </c>
      <c r="E123" s="5"/>
      <c r="F123" s="5"/>
      <c r="G123" s="5"/>
      <c r="H123" s="5"/>
      <c r="I123" s="1"/>
      <c r="J123" s="1"/>
      <c r="K123" s="3"/>
      <c r="L123" s="6" t="s">
        <v>160</v>
      </c>
      <c r="M123" s="158"/>
      <c r="N123" s="4"/>
      <c r="P123" s="4">
        <f t="shared" si="8"/>
        <v>0</v>
      </c>
      <c r="Q123" s="4"/>
    </row>
    <row r="124" spans="1:17" x14ac:dyDescent="0.2">
      <c r="A124" s="1"/>
      <c r="B124" s="1"/>
      <c r="C124" s="1"/>
      <c r="D124" s="7" t="s">
        <v>3</v>
      </c>
      <c r="E124" s="7"/>
      <c r="F124" s="7"/>
      <c r="G124" s="7"/>
      <c r="H124" s="7"/>
      <c r="I124" s="1"/>
      <c r="J124" s="1"/>
      <c r="K124" s="3"/>
      <c r="L124" s="1"/>
      <c r="M124" s="158"/>
      <c r="N124" s="4"/>
      <c r="P124" s="4">
        <f t="shared" si="8"/>
        <v>0</v>
      </c>
      <c r="Q124" s="4"/>
    </row>
    <row r="125" spans="1:17" x14ac:dyDescent="0.2">
      <c r="A125" s="8"/>
      <c r="B125" s="8"/>
      <c r="C125" s="9" t="s">
        <v>77</v>
      </c>
      <c r="D125" s="10"/>
      <c r="E125" s="11"/>
      <c r="F125" s="12"/>
      <c r="G125" s="13"/>
      <c r="H125" s="14"/>
      <c r="I125" s="14"/>
      <c r="J125" s="14"/>
      <c r="K125" s="15"/>
      <c r="L125" s="16"/>
      <c r="M125" s="158"/>
      <c r="N125" s="4"/>
      <c r="P125" s="4">
        <f t="shared" si="8"/>
        <v>0</v>
      </c>
      <c r="Q125" s="4"/>
    </row>
    <row r="126" spans="1:17" ht="13.5" thickBot="1" x14ac:dyDescent="0.25">
      <c r="M126" s="158"/>
      <c r="N126" s="4"/>
      <c r="P126" s="4">
        <f t="shared" si="8"/>
        <v>0</v>
      </c>
      <c r="Q126" s="4"/>
    </row>
    <row r="127" spans="1:17" ht="13.5" thickBot="1" x14ac:dyDescent="0.25">
      <c r="A127" s="8"/>
      <c r="B127" s="8"/>
      <c r="C127" s="9"/>
      <c r="D127" s="10"/>
      <c r="E127" s="131" t="s">
        <v>5</v>
      </c>
      <c r="F127" s="131"/>
      <c r="G127" s="132" t="s">
        <v>6</v>
      </c>
      <c r="H127" s="132"/>
      <c r="I127" s="132"/>
      <c r="J127" s="132"/>
      <c r="K127" s="15"/>
      <c r="L127" s="16"/>
      <c r="M127" s="158"/>
      <c r="N127" s="4"/>
      <c r="P127" s="4">
        <f t="shared" si="8"/>
        <v>0</v>
      </c>
      <c r="Q127" s="4"/>
    </row>
    <row r="128" spans="1:17" ht="13.5" thickBot="1" x14ac:dyDescent="0.25">
      <c r="A128" s="21" t="s">
        <v>7</v>
      </c>
      <c r="B128" s="22" t="s">
        <v>8</v>
      </c>
      <c r="C128" s="23" t="s">
        <v>9</v>
      </c>
      <c r="D128" s="24" t="s">
        <v>10</v>
      </c>
      <c r="E128" s="25" t="s">
        <v>11</v>
      </c>
      <c r="F128" s="26" t="s">
        <v>12</v>
      </c>
      <c r="G128" s="25" t="s">
        <v>13</v>
      </c>
      <c r="H128" s="26" t="s">
        <v>14</v>
      </c>
      <c r="I128" s="25" t="s">
        <v>12</v>
      </c>
      <c r="J128" s="133" t="s">
        <v>15</v>
      </c>
      <c r="K128" s="134" t="s">
        <v>16</v>
      </c>
      <c r="L128" s="135" t="s">
        <v>17</v>
      </c>
      <c r="M128" s="158"/>
      <c r="N128" s="4"/>
      <c r="P128" s="4">
        <f t="shared" si="8"/>
        <v>0</v>
      </c>
      <c r="Q128" s="4"/>
    </row>
    <row r="129" spans="1:17" x14ac:dyDescent="0.2">
      <c r="A129" s="159" t="s">
        <v>18</v>
      </c>
      <c r="B129" s="160"/>
      <c r="C129" s="161"/>
      <c r="D129" s="162"/>
      <c r="E129" s="163"/>
      <c r="F129" s="164"/>
      <c r="G129" s="163"/>
      <c r="H129" s="164"/>
      <c r="I129" s="163"/>
      <c r="J129" s="165"/>
      <c r="K129" s="166"/>
      <c r="L129" s="167"/>
      <c r="M129" s="158"/>
      <c r="N129" s="4"/>
      <c r="P129" s="4">
        <f t="shared" si="8"/>
        <v>0</v>
      </c>
      <c r="Q129" s="4"/>
    </row>
    <row r="130" spans="1:17" ht="34.5" customHeight="1" x14ac:dyDescent="0.2">
      <c r="A130" s="168">
        <v>602</v>
      </c>
      <c r="B130" s="168" t="s">
        <v>161</v>
      </c>
      <c r="C130" s="168" t="s">
        <v>162</v>
      </c>
      <c r="D130" s="48" t="s">
        <v>67</v>
      </c>
      <c r="E130" s="50">
        <v>11603</v>
      </c>
      <c r="F130" s="51"/>
      <c r="G130" s="51"/>
      <c r="H130" s="68"/>
      <c r="I130" s="51"/>
      <c r="J130" s="51"/>
      <c r="K130" s="68">
        <f t="shared" ref="K130:K141" si="14">SUM(E130:F130)-SUM(G130:J130)</f>
        <v>11603</v>
      </c>
      <c r="L130" s="121"/>
      <c r="M130" s="158">
        <v>1</v>
      </c>
      <c r="N130" s="4">
        <f t="shared" si="10"/>
        <v>38676.666666666664</v>
      </c>
      <c r="O130" s="4">
        <v>11603</v>
      </c>
      <c r="P130" s="4">
        <f t="shared" si="8"/>
        <v>27073.666666666664</v>
      </c>
      <c r="Q130" s="4"/>
    </row>
    <row r="131" spans="1:17" ht="33.75" customHeight="1" x14ac:dyDescent="0.2">
      <c r="A131" s="168">
        <v>102</v>
      </c>
      <c r="B131" s="168" t="s">
        <v>163</v>
      </c>
      <c r="C131" s="168" t="s">
        <v>164</v>
      </c>
      <c r="D131" s="48" t="s">
        <v>67</v>
      </c>
      <c r="E131" s="50">
        <v>8910</v>
      </c>
      <c r="F131" s="51"/>
      <c r="G131" s="51"/>
      <c r="H131" s="68"/>
      <c r="I131" s="51"/>
      <c r="J131" s="51"/>
      <c r="K131" s="68">
        <f t="shared" si="14"/>
        <v>8910</v>
      </c>
      <c r="L131" s="121"/>
      <c r="M131" s="158">
        <v>1</v>
      </c>
      <c r="N131" s="4">
        <f t="shared" si="10"/>
        <v>29700</v>
      </c>
      <c r="O131" s="4">
        <v>8910</v>
      </c>
      <c r="P131" s="4">
        <f t="shared" si="8"/>
        <v>20790</v>
      </c>
      <c r="Q131" s="4"/>
    </row>
    <row r="132" spans="1:17" ht="33.75" customHeight="1" x14ac:dyDescent="0.2">
      <c r="A132" s="168">
        <v>102</v>
      </c>
      <c r="B132" s="168" t="s">
        <v>165</v>
      </c>
      <c r="C132" s="168" t="s">
        <v>166</v>
      </c>
      <c r="D132" s="48" t="s">
        <v>22</v>
      </c>
      <c r="E132" s="50">
        <v>19790</v>
      </c>
      <c r="F132" s="51"/>
      <c r="G132" s="51"/>
      <c r="H132" s="68"/>
      <c r="I132" s="51"/>
      <c r="J132" s="51"/>
      <c r="K132" s="68">
        <f t="shared" si="14"/>
        <v>19790</v>
      </c>
      <c r="L132" s="121"/>
      <c r="M132" s="158">
        <v>1</v>
      </c>
      <c r="N132" s="4">
        <f t="shared" si="10"/>
        <v>65966.666666666657</v>
      </c>
      <c r="O132" s="4">
        <v>19790</v>
      </c>
      <c r="P132" s="4">
        <f t="shared" si="8"/>
        <v>46176.666666666657</v>
      </c>
      <c r="Q132" s="4"/>
    </row>
    <row r="133" spans="1:17" ht="33.75" customHeight="1" x14ac:dyDescent="0.2">
      <c r="A133" s="168">
        <v>102</v>
      </c>
      <c r="B133" s="168" t="s">
        <v>167</v>
      </c>
      <c r="C133" s="168" t="s">
        <v>168</v>
      </c>
      <c r="D133" s="48" t="s">
        <v>60</v>
      </c>
      <c r="E133" s="50">
        <v>12377</v>
      </c>
      <c r="F133" s="51"/>
      <c r="G133" s="51"/>
      <c r="H133" s="68"/>
      <c r="I133" s="51"/>
      <c r="J133" s="51"/>
      <c r="K133" s="68">
        <f t="shared" si="14"/>
        <v>12377</v>
      </c>
      <c r="L133" s="121"/>
      <c r="M133" s="158">
        <v>1</v>
      </c>
      <c r="N133" s="4">
        <f t="shared" si="10"/>
        <v>41256.666666666664</v>
      </c>
      <c r="O133" s="4">
        <v>12377</v>
      </c>
      <c r="P133" s="4">
        <f t="shared" si="8"/>
        <v>28879.666666666664</v>
      </c>
      <c r="Q133" s="4"/>
    </row>
    <row r="134" spans="1:17" ht="33.75" customHeight="1" x14ac:dyDescent="0.2">
      <c r="A134" s="168">
        <v>102</v>
      </c>
      <c r="B134" s="168" t="s">
        <v>169</v>
      </c>
      <c r="C134" s="168" t="s">
        <v>170</v>
      </c>
      <c r="D134" s="48" t="s">
        <v>60</v>
      </c>
      <c r="E134" s="50">
        <v>6057</v>
      </c>
      <c r="F134" s="51"/>
      <c r="G134" s="51"/>
      <c r="H134" s="68">
        <v>500</v>
      </c>
      <c r="I134" s="169"/>
      <c r="J134" s="51"/>
      <c r="K134" s="68">
        <f t="shared" si="14"/>
        <v>5557</v>
      </c>
      <c r="L134" s="121"/>
      <c r="M134" s="158">
        <v>1</v>
      </c>
      <c r="N134" s="4">
        <f t="shared" si="10"/>
        <v>20190</v>
      </c>
      <c r="O134" s="4">
        <v>6057</v>
      </c>
      <c r="P134" s="4">
        <f t="shared" si="8"/>
        <v>14133</v>
      </c>
      <c r="Q134" s="4"/>
    </row>
    <row r="135" spans="1:17" ht="33.75" customHeight="1" x14ac:dyDescent="0.2">
      <c r="A135" s="168">
        <v>102</v>
      </c>
      <c r="B135" s="168" t="s">
        <v>171</v>
      </c>
      <c r="C135" s="168" t="s">
        <v>172</v>
      </c>
      <c r="D135" s="48" t="s">
        <v>60</v>
      </c>
      <c r="E135" s="50">
        <v>8800</v>
      </c>
      <c r="F135" s="51"/>
      <c r="G135" s="51"/>
      <c r="H135" s="68"/>
      <c r="I135" s="51"/>
      <c r="J135" s="51"/>
      <c r="K135" s="68">
        <f t="shared" si="14"/>
        <v>8800</v>
      </c>
      <c r="L135" s="121"/>
      <c r="M135" s="158">
        <v>1</v>
      </c>
      <c r="N135" s="4">
        <f t="shared" si="10"/>
        <v>29333.333333333332</v>
      </c>
      <c r="O135" s="4">
        <v>8800</v>
      </c>
      <c r="P135" s="4">
        <f t="shared" si="8"/>
        <v>20533.333333333332</v>
      </c>
      <c r="Q135" s="4"/>
    </row>
    <row r="136" spans="1:17" ht="33.75" customHeight="1" x14ac:dyDescent="0.2">
      <c r="A136" s="168">
        <v>102</v>
      </c>
      <c r="B136" s="168" t="s">
        <v>173</v>
      </c>
      <c r="C136" s="168" t="s">
        <v>174</v>
      </c>
      <c r="D136" s="48" t="s">
        <v>60</v>
      </c>
      <c r="E136" s="50">
        <v>4513</v>
      </c>
      <c r="F136" s="51"/>
      <c r="G136" s="51"/>
      <c r="H136" s="68"/>
      <c r="I136" s="51"/>
      <c r="J136" s="51"/>
      <c r="K136" s="68">
        <f t="shared" si="14"/>
        <v>4513</v>
      </c>
      <c r="L136" s="121"/>
      <c r="M136" s="158">
        <v>1</v>
      </c>
      <c r="N136" s="4">
        <f t="shared" si="10"/>
        <v>15043.333333333334</v>
      </c>
      <c r="O136" s="4">
        <v>4513</v>
      </c>
      <c r="P136" s="4">
        <f t="shared" si="8"/>
        <v>10530.333333333334</v>
      </c>
      <c r="Q136" s="4"/>
    </row>
    <row r="137" spans="1:17" ht="33.75" customHeight="1" x14ac:dyDescent="0.2">
      <c r="A137" s="168">
        <v>602</v>
      </c>
      <c r="B137" s="168" t="s">
        <v>175</v>
      </c>
      <c r="C137" s="168" t="s">
        <v>176</v>
      </c>
      <c r="D137" s="48" t="s">
        <v>67</v>
      </c>
      <c r="E137" s="50">
        <v>21953</v>
      </c>
      <c r="F137" s="80"/>
      <c r="G137" s="80"/>
      <c r="H137" s="68"/>
      <c r="I137" s="80"/>
      <c r="J137" s="80"/>
      <c r="K137" s="68">
        <f t="shared" si="14"/>
        <v>21953</v>
      </c>
      <c r="L137" s="168"/>
      <c r="M137" s="158">
        <v>1</v>
      </c>
      <c r="N137" s="4">
        <f t="shared" si="10"/>
        <v>73176.666666666672</v>
      </c>
      <c r="O137" s="4">
        <v>21953</v>
      </c>
      <c r="P137" s="4">
        <f t="shared" si="8"/>
        <v>51223.666666666672</v>
      </c>
      <c r="Q137" s="4"/>
    </row>
    <row r="138" spans="1:17" ht="33.75" customHeight="1" x14ac:dyDescent="0.2">
      <c r="A138" s="168">
        <v>102</v>
      </c>
      <c r="B138" s="168" t="s">
        <v>177</v>
      </c>
      <c r="C138" s="168" t="s">
        <v>178</v>
      </c>
      <c r="D138" s="48" t="s">
        <v>67</v>
      </c>
      <c r="E138" s="50">
        <v>7687</v>
      </c>
      <c r="F138" s="80"/>
      <c r="G138" s="80"/>
      <c r="H138" s="68"/>
      <c r="I138" s="80"/>
      <c r="J138" s="80"/>
      <c r="K138" s="68">
        <f t="shared" si="14"/>
        <v>7687</v>
      </c>
      <c r="L138" s="168"/>
      <c r="M138" s="158">
        <v>1</v>
      </c>
      <c r="N138" s="4">
        <f>E138/15*50</f>
        <v>25623.333333333336</v>
      </c>
      <c r="O138" s="4">
        <v>7687</v>
      </c>
      <c r="P138" s="4">
        <f t="shared" ref="P138:P190" si="15">N138-O138</f>
        <v>17936.333333333336</v>
      </c>
      <c r="Q138" s="4"/>
    </row>
    <row r="139" spans="1:17" ht="33.75" customHeight="1" x14ac:dyDescent="0.2">
      <c r="A139" s="168">
        <v>102</v>
      </c>
      <c r="B139" s="168" t="s">
        <v>179</v>
      </c>
      <c r="C139" s="168" t="s">
        <v>180</v>
      </c>
      <c r="D139" s="48" t="s">
        <v>67</v>
      </c>
      <c r="E139" s="50">
        <v>11187</v>
      </c>
      <c r="F139" s="80"/>
      <c r="G139" s="80"/>
      <c r="H139" s="68"/>
      <c r="I139" s="80"/>
      <c r="J139" s="80"/>
      <c r="K139" s="68">
        <f t="shared" si="14"/>
        <v>11187</v>
      </c>
      <c r="L139" s="168"/>
      <c r="M139" s="158">
        <v>1</v>
      </c>
      <c r="N139" s="4">
        <f>E139/15*50</f>
        <v>37290</v>
      </c>
      <c r="O139" s="4">
        <v>11187</v>
      </c>
      <c r="P139" s="4">
        <f t="shared" si="15"/>
        <v>26103</v>
      </c>
      <c r="Q139" s="4"/>
    </row>
    <row r="140" spans="1:17" ht="33.75" customHeight="1" x14ac:dyDescent="0.2">
      <c r="A140" s="168">
        <v>102</v>
      </c>
      <c r="B140" s="168" t="s">
        <v>181</v>
      </c>
      <c r="C140" s="168" t="s">
        <v>182</v>
      </c>
      <c r="D140" s="48" t="s">
        <v>67</v>
      </c>
      <c r="E140" s="50">
        <v>7043</v>
      </c>
      <c r="F140" s="80"/>
      <c r="G140" s="80"/>
      <c r="H140" s="68"/>
      <c r="I140" s="80"/>
      <c r="J140" s="80"/>
      <c r="K140" s="68">
        <f t="shared" si="14"/>
        <v>7043</v>
      </c>
      <c r="L140" s="168"/>
      <c r="M140" s="158">
        <v>1</v>
      </c>
      <c r="N140" s="4">
        <f>E140/15*50</f>
        <v>23476.666666666668</v>
      </c>
      <c r="O140" s="4">
        <v>7043</v>
      </c>
      <c r="P140" s="4">
        <f t="shared" si="15"/>
        <v>16433.666666666668</v>
      </c>
      <c r="Q140" s="4"/>
    </row>
    <row r="141" spans="1:17" ht="33.75" customHeight="1" x14ac:dyDescent="0.2">
      <c r="A141" s="168">
        <v>102</v>
      </c>
      <c r="B141" s="168" t="s">
        <v>183</v>
      </c>
      <c r="C141" s="168" t="s">
        <v>184</v>
      </c>
      <c r="D141" s="48" t="s">
        <v>67</v>
      </c>
      <c r="E141" s="50">
        <v>16150</v>
      </c>
      <c r="F141" s="80"/>
      <c r="G141" s="80"/>
      <c r="H141" s="68"/>
      <c r="I141" s="80"/>
      <c r="J141" s="80"/>
      <c r="K141" s="68">
        <f t="shared" si="14"/>
        <v>16150</v>
      </c>
      <c r="L141" s="168"/>
      <c r="M141" s="158">
        <v>1</v>
      </c>
      <c r="N141" s="4">
        <f>E141/15*50</f>
        <v>53833.333333333336</v>
      </c>
      <c r="O141" s="4">
        <v>16150</v>
      </c>
      <c r="P141" s="4">
        <f t="shared" si="15"/>
        <v>37683.333333333336</v>
      </c>
      <c r="Q141" s="4"/>
    </row>
    <row r="142" spans="1:17" ht="13.5" thickBot="1" x14ac:dyDescent="0.25">
      <c r="D142" s="71" t="s">
        <v>48</v>
      </c>
      <c r="E142" s="124">
        <f>SUM(E130:E141)</f>
        <v>136070</v>
      </c>
      <c r="F142" s="124">
        <f t="shared" ref="F142:K142" si="16">SUM(F130:F141)</f>
        <v>0</v>
      </c>
      <c r="G142" s="124">
        <f t="shared" si="16"/>
        <v>0</v>
      </c>
      <c r="H142" s="124">
        <f t="shared" si="16"/>
        <v>500</v>
      </c>
      <c r="I142" s="124">
        <f t="shared" si="16"/>
        <v>0</v>
      </c>
      <c r="J142" s="124">
        <f t="shared" si="16"/>
        <v>0</v>
      </c>
      <c r="K142" s="124">
        <f t="shared" si="16"/>
        <v>135570</v>
      </c>
      <c r="M142" s="153">
        <f>SUM(M130:M141)</f>
        <v>12</v>
      </c>
      <c r="N142" s="4"/>
      <c r="P142" s="4">
        <f t="shared" si="15"/>
        <v>0</v>
      </c>
      <c r="Q142" s="4"/>
    </row>
    <row r="143" spans="1:17" x14ac:dyDescent="0.2">
      <c r="D143" s="88"/>
      <c r="E143" s="170"/>
      <c r="F143" s="170"/>
      <c r="G143" s="170"/>
      <c r="H143" s="170"/>
      <c r="I143" s="170"/>
      <c r="J143" s="170"/>
      <c r="K143" s="170"/>
      <c r="M143" s="158"/>
      <c r="N143" s="4"/>
      <c r="P143" s="4">
        <f t="shared" si="15"/>
        <v>0</v>
      </c>
      <c r="Q143" s="4"/>
    </row>
    <row r="144" spans="1:17" ht="126" customHeight="1" x14ac:dyDescent="0.2">
      <c r="D144" s="88"/>
      <c r="E144" s="170"/>
      <c r="F144" s="170"/>
      <c r="G144" s="170"/>
      <c r="H144" s="170"/>
      <c r="I144" s="170"/>
      <c r="J144" s="170"/>
      <c r="K144" s="170"/>
      <c r="M144" s="158"/>
      <c r="N144" s="4"/>
      <c r="P144" s="4">
        <f t="shared" si="15"/>
        <v>0</v>
      </c>
      <c r="Q144" s="4"/>
    </row>
    <row r="145" spans="1:17" ht="13.5" thickBot="1" x14ac:dyDescent="0.25">
      <c r="A145" s="1"/>
      <c r="B145" s="1"/>
      <c r="C145" s="1"/>
      <c r="D145" s="2" t="s">
        <v>0</v>
      </c>
      <c r="E145" s="2"/>
      <c r="F145" s="2"/>
      <c r="G145" s="2"/>
      <c r="H145" s="2"/>
      <c r="I145" s="1"/>
      <c r="J145" s="1"/>
      <c r="K145" s="3"/>
      <c r="L145" s="1"/>
      <c r="M145" s="158"/>
      <c r="N145" s="4"/>
      <c r="P145" s="4">
        <f t="shared" si="15"/>
        <v>0</v>
      </c>
      <c r="Q145" s="4"/>
    </row>
    <row r="146" spans="1:17" ht="13.5" thickBot="1" x14ac:dyDescent="0.25">
      <c r="A146" s="1"/>
      <c r="B146" s="1"/>
      <c r="C146" s="1"/>
      <c r="D146" s="5" t="s">
        <v>1</v>
      </c>
      <c r="E146" s="5"/>
      <c r="F146" s="5"/>
      <c r="G146" s="5"/>
      <c r="H146" s="5"/>
      <c r="I146" s="1"/>
      <c r="J146" s="1"/>
      <c r="K146" s="3"/>
      <c r="L146" s="6" t="s">
        <v>185</v>
      </c>
      <c r="M146" s="158"/>
      <c r="N146" s="4"/>
      <c r="P146" s="4">
        <f t="shared" si="15"/>
        <v>0</v>
      </c>
      <c r="Q146" s="4"/>
    </row>
    <row r="147" spans="1:17" x14ac:dyDescent="0.2">
      <c r="A147" s="1"/>
      <c r="B147" s="1"/>
      <c r="C147" s="1"/>
      <c r="D147" s="7" t="s">
        <v>3</v>
      </c>
      <c r="E147" s="7"/>
      <c r="F147" s="7"/>
      <c r="G147" s="7"/>
      <c r="H147" s="7"/>
      <c r="I147" s="1"/>
      <c r="J147" s="1"/>
      <c r="K147" s="3"/>
      <c r="L147" s="1"/>
      <c r="M147" s="158"/>
      <c r="N147" s="4"/>
      <c r="P147" s="4">
        <f t="shared" si="15"/>
        <v>0</v>
      </c>
      <c r="Q147" s="4"/>
    </row>
    <row r="148" spans="1:17" x14ac:dyDescent="0.2">
      <c r="A148" s="8"/>
      <c r="B148" s="8"/>
      <c r="C148" s="9" t="s">
        <v>77</v>
      </c>
      <c r="D148" s="10"/>
      <c r="E148" s="11"/>
      <c r="F148" s="12"/>
      <c r="G148" s="13"/>
      <c r="H148" s="14"/>
      <c r="I148" s="14"/>
      <c r="J148" s="14"/>
      <c r="K148" s="15"/>
      <c r="L148" s="16"/>
      <c r="M148" s="158"/>
      <c r="N148" s="4"/>
      <c r="P148" s="4">
        <f t="shared" si="15"/>
        <v>0</v>
      </c>
      <c r="Q148" s="4"/>
    </row>
    <row r="149" spans="1:17" ht="13.5" thickBot="1" x14ac:dyDescent="0.25">
      <c r="M149" s="158"/>
      <c r="N149" s="4"/>
      <c r="P149" s="4">
        <f t="shared" si="15"/>
        <v>0</v>
      </c>
      <c r="Q149" s="4"/>
    </row>
    <row r="150" spans="1:17" ht="13.5" thickBot="1" x14ac:dyDescent="0.25">
      <c r="A150" s="8"/>
      <c r="B150" s="8"/>
      <c r="C150" s="9"/>
      <c r="D150" s="10"/>
      <c r="E150" s="131" t="s">
        <v>5</v>
      </c>
      <c r="F150" s="131"/>
      <c r="G150" s="132" t="s">
        <v>6</v>
      </c>
      <c r="H150" s="132"/>
      <c r="I150" s="132"/>
      <c r="J150" s="132"/>
      <c r="K150" s="15"/>
      <c r="L150" s="16"/>
      <c r="M150" s="158"/>
      <c r="N150" s="4"/>
      <c r="P150" s="4">
        <f t="shared" si="15"/>
        <v>0</v>
      </c>
      <c r="Q150" s="4"/>
    </row>
    <row r="151" spans="1:17" ht="13.5" thickBot="1" x14ac:dyDescent="0.25">
      <c r="A151" s="21" t="s">
        <v>7</v>
      </c>
      <c r="B151" s="22" t="s">
        <v>8</v>
      </c>
      <c r="C151" s="23" t="s">
        <v>9</v>
      </c>
      <c r="D151" s="24" t="s">
        <v>10</v>
      </c>
      <c r="E151" s="25" t="s">
        <v>11</v>
      </c>
      <c r="F151" s="26" t="s">
        <v>12</v>
      </c>
      <c r="G151" s="25" t="s">
        <v>13</v>
      </c>
      <c r="H151" s="26" t="s">
        <v>14</v>
      </c>
      <c r="I151" s="25" t="s">
        <v>12</v>
      </c>
      <c r="J151" s="133" t="s">
        <v>15</v>
      </c>
      <c r="K151" s="134" t="s">
        <v>16</v>
      </c>
      <c r="L151" s="135" t="s">
        <v>17</v>
      </c>
      <c r="M151" s="158"/>
      <c r="N151" s="4"/>
      <c r="P151" s="4">
        <f t="shared" si="15"/>
        <v>0</v>
      </c>
      <c r="Q151" s="4"/>
    </row>
    <row r="152" spans="1:17" x14ac:dyDescent="0.2">
      <c r="A152" s="159" t="s">
        <v>18</v>
      </c>
      <c r="B152" s="160"/>
      <c r="C152" s="161"/>
      <c r="D152" s="162"/>
      <c r="E152" s="163"/>
      <c r="F152" s="164"/>
      <c r="G152" s="163"/>
      <c r="H152" s="164"/>
      <c r="I152" s="163"/>
      <c r="J152" s="165"/>
      <c r="K152" s="166"/>
      <c r="L152" s="167"/>
      <c r="M152" s="158"/>
      <c r="N152" s="4"/>
      <c r="P152" s="4">
        <f t="shared" si="15"/>
        <v>0</v>
      </c>
      <c r="Q152" s="4"/>
    </row>
    <row r="153" spans="1:17" ht="36.75" customHeight="1" x14ac:dyDescent="0.2">
      <c r="A153" s="168">
        <v>102</v>
      </c>
      <c r="B153" s="168" t="s">
        <v>186</v>
      </c>
      <c r="C153" s="168" t="s">
        <v>187</v>
      </c>
      <c r="D153" s="48" t="s">
        <v>67</v>
      </c>
      <c r="E153" s="50">
        <v>9727</v>
      </c>
      <c r="F153" s="51"/>
      <c r="G153" s="51"/>
      <c r="H153" s="51"/>
      <c r="I153" s="51"/>
      <c r="J153" s="51"/>
      <c r="K153" s="68">
        <f t="shared" ref="K153:K164" si="17">SUM(E153:F153)-SUM(G153:J153)</f>
        <v>9727</v>
      </c>
      <c r="L153" s="121"/>
      <c r="M153" s="158">
        <v>1</v>
      </c>
      <c r="N153" s="4">
        <f t="shared" ref="N153:N163" si="18">E153/15*50</f>
        <v>32423.333333333336</v>
      </c>
      <c r="O153" s="4">
        <v>9727</v>
      </c>
      <c r="P153" s="4">
        <f t="shared" si="15"/>
        <v>22696.333333333336</v>
      </c>
      <c r="Q153" s="4"/>
    </row>
    <row r="154" spans="1:17" ht="34.5" customHeight="1" x14ac:dyDescent="0.2">
      <c r="A154" s="168">
        <v>102</v>
      </c>
      <c r="B154" s="168" t="s">
        <v>188</v>
      </c>
      <c r="C154" s="168" t="s">
        <v>189</v>
      </c>
      <c r="D154" s="48" t="s">
        <v>67</v>
      </c>
      <c r="E154" s="50">
        <v>9690</v>
      </c>
      <c r="F154" s="51"/>
      <c r="G154" s="51"/>
      <c r="H154" s="51"/>
      <c r="I154" s="51"/>
      <c r="J154" s="51"/>
      <c r="K154" s="68">
        <f t="shared" si="17"/>
        <v>9690</v>
      </c>
      <c r="L154" s="121"/>
      <c r="M154" s="158">
        <v>1</v>
      </c>
      <c r="N154" s="4">
        <f t="shared" si="18"/>
        <v>32300</v>
      </c>
      <c r="O154" s="4">
        <v>9690</v>
      </c>
      <c r="P154" s="4">
        <f t="shared" si="15"/>
        <v>22610</v>
      </c>
      <c r="Q154" s="4"/>
    </row>
    <row r="155" spans="1:17" ht="35.25" customHeight="1" x14ac:dyDescent="0.2">
      <c r="A155" s="168">
        <v>602</v>
      </c>
      <c r="B155" s="168" t="s">
        <v>190</v>
      </c>
      <c r="C155" s="168" t="s">
        <v>191</v>
      </c>
      <c r="D155" s="48" t="s">
        <v>67</v>
      </c>
      <c r="E155" s="50">
        <v>19667</v>
      </c>
      <c r="F155" s="51"/>
      <c r="G155" s="51"/>
      <c r="H155" s="51"/>
      <c r="I155" s="51"/>
      <c r="J155" s="51"/>
      <c r="K155" s="68">
        <f t="shared" si="17"/>
        <v>19667</v>
      </c>
      <c r="L155" s="121"/>
      <c r="M155" s="158">
        <v>1</v>
      </c>
      <c r="N155" s="4">
        <f t="shared" si="18"/>
        <v>65556.666666666672</v>
      </c>
      <c r="O155" s="4">
        <v>19667</v>
      </c>
      <c r="P155" s="4">
        <f t="shared" si="15"/>
        <v>45889.666666666672</v>
      </c>
      <c r="Q155" s="4"/>
    </row>
    <row r="156" spans="1:17" ht="33" customHeight="1" x14ac:dyDescent="0.2">
      <c r="A156" s="168">
        <v>102</v>
      </c>
      <c r="B156" s="168" t="s">
        <v>192</v>
      </c>
      <c r="C156" s="168" t="s">
        <v>193</v>
      </c>
      <c r="D156" s="48" t="s">
        <v>67</v>
      </c>
      <c r="E156" s="50">
        <v>11737</v>
      </c>
      <c r="F156" s="51"/>
      <c r="G156" s="51"/>
      <c r="H156" s="51"/>
      <c r="I156" s="51"/>
      <c r="J156" s="51"/>
      <c r="K156" s="68">
        <f t="shared" si="17"/>
        <v>11737</v>
      </c>
      <c r="L156" s="121"/>
      <c r="M156" s="158">
        <v>1</v>
      </c>
      <c r="N156" s="4">
        <f t="shared" si="18"/>
        <v>39123.333333333336</v>
      </c>
      <c r="O156" s="4">
        <v>11737</v>
      </c>
      <c r="P156" s="4">
        <f t="shared" si="15"/>
        <v>27386.333333333336</v>
      </c>
      <c r="Q156" s="4"/>
    </row>
    <row r="157" spans="1:17" ht="36" customHeight="1" x14ac:dyDescent="0.2">
      <c r="A157" s="168">
        <v>102</v>
      </c>
      <c r="B157" s="168" t="s">
        <v>194</v>
      </c>
      <c r="C157" s="168" t="s">
        <v>195</v>
      </c>
      <c r="D157" s="48" t="s">
        <v>67</v>
      </c>
      <c r="E157" s="50">
        <v>9320</v>
      </c>
      <c r="F157" s="51"/>
      <c r="G157" s="51"/>
      <c r="H157" s="51"/>
      <c r="I157" s="51"/>
      <c r="J157" s="51"/>
      <c r="K157" s="68">
        <f t="shared" si="17"/>
        <v>9320</v>
      </c>
      <c r="L157" s="121"/>
      <c r="M157" s="158">
        <v>1</v>
      </c>
      <c r="N157" s="4">
        <f t="shared" si="18"/>
        <v>31066.666666666668</v>
      </c>
      <c r="O157" s="4">
        <v>9320</v>
      </c>
      <c r="P157" s="4">
        <f t="shared" si="15"/>
        <v>21746.666666666668</v>
      </c>
      <c r="Q157" s="4"/>
    </row>
    <row r="158" spans="1:17" ht="31.5" customHeight="1" x14ac:dyDescent="0.2">
      <c r="A158" s="168">
        <v>102</v>
      </c>
      <c r="B158" s="168" t="s">
        <v>196</v>
      </c>
      <c r="C158" s="168" t="s">
        <v>197</v>
      </c>
      <c r="D158" s="48" t="s">
        <v>67</v>
      </c>
      <c r="E158" s="50">
        <v>22360</v>
      </c>
      <c r="F158" s="51"/>
      <c r="G158" s="51"/>
      <c r="H158" s="51"/>
      <c r="I158" s="51"/>
      <c r="J158" s="51"/>
      <c r="K158" s="68">
        <f t="shared" si="17"/>
        <v>22360</v>
      </c>
      <c r="L158" s="121"/>
      <c r="M158" s="158">
        <v>1</v>
      </c>
      <c r="N158" s="4">
        <f t="shared" si="18"/>
        <v>74533.333333333343</v>
      </c>
      <c r="O158" s="4">
        <v>22360</v>
      </c>
      <c r="P158" s="4">
        <f t="shared" si="15"/>
        <v>52173.333333333343</v>
      </c>
      <c r="Q158" s="4"/>
    </row>
    <row r="159" spans="1:17" ht="39.75" customHeight="1" x14ac:dyDescent="0.2">
      <c r="A159" s="168">
        <v>102</v>
      </c>
      <c r="B159" s="168" t="s">
        <v>198</v>
      </c>
      <c r="C159" s="168" t="s">
        <v>199</v>
      </c>
      <c r="D159" s="48" t="s">
        <v>67</v>
      </c>
      <c r="E159" s="50">
        <v>13730</v>
      </c>
      <c r="F159" s="51"/>
      <c r="G159" s="51"/>
      <c r="H159" s="51"/>
      <c r="I159" s="51"/>
      <c r="J159" s="51"/>
      <c r="K159" s="68">
        <f t="shared" si="17"/>
        <v>13730</v>
      </c>
      <c r="L159" s="121"/>
      <c r="M159" s="158">
        <v>1</v>
      </c>
      <c r="N159" s="4">
        <f t="shared" si="18"/>
        <v>45766.666666666672</v>
      </c>
      <c r="O159" s="4">
        <v>13730</v>
      </c>
      <c r="P159" s="4">
        <f t="shared" si="15"/>
        <v>32036.666666666672</v>
      </c>
      <c r="Q159" s="4"/>
    </row>
    <row r="160" spans="1:17" ht="39.75" customHeight="1" x14ac:dyDescent="0.2">
      <c r="A160" s="168">
        <v>102</v>
      </c>
      <c r="B160" s="168" t="s">
        <v>200</v>
      </c>
      <c r="C160" s="168" t="s">
        <v>201</v>
      </c>
      <c r="D160" s="48" t="s">
        <v>67</v>
      </c>
      <c r="E160" s="50">
        <v>15033</v>
      </c>
      <c r="F160" s="51"/>
      <c r="G160" s="51"/>
      <c r="H160" s="51"/>
      <c r="I160" s="51"/>
      <c r="J160" s="51"/>
      <c r="K160" s="68">
        <f t="shared" si="17"/>
        <v>15033</v>
      </c>
      <c r="L160" s="121"/>
      <c r="M160" s="158">
        <v>1</v>
      </c>
      <c r="N160" s="4">
        <f t="shared" si="18"/>
        <v>50110</v>
      </c>
      <c r="O160" s="4">
        <v>15033</v>
      </c>
      <c r="P160" s="4">
        <f t="shared" si="15"/>
        <v>35077</v>
      </c>
      <c r="Q160" s="4"/>
    </row>
    <row r="161" spans="1:18" ht="39.75" customHeight="1" x14ac:dyDescent="0.2">
      <c r="A161" s="168">
        <v>102</v>
      </c>
      <c r="B161" s="168" t="s">
        <v>202</v>
      </c>
      <c r="C161" s="168" t="s">
        <v>203</v>
      </c>
      <c r="D161" s="48" t="s">
        <v>67</v>
      </c>
      <c r="E161" s="50">
        <v>9417</v>
      </c>
      <c r="F161" s="51"/>
      <c r="G161" s="51"/>
      <c r="H161" s="51"/>
      <c r="I161" s="51"/>
      <c r="J161" s="51"/>
      <c r="K161" s="68">
        <f t="shared" si="17"/>
        <v>9417</v>
      </c>
      <c r="L161" s="121"/>
      <c r="M161" s="158">
        <v>1</v>
      </c>
      <c r="N161" s="4">
        <f t="shared" si="18"/>
        <v>31389.999999999996</v>
      </c>
      <c r="O161" s="4">
        <v>9417</v>
      </c>
      <c r="P161" s="4">
        <f t="shared" si="15"/>
        <v>21972.999999999996</v>
      </c>
      <c r="Q161" s="4"/>
    </row>
    <row r="162" spans="1:18" ht="39.75" customHeight="1" x14ac:dyDescent="0.2">
      <c r="A162" s="168">
        <v>102</v>
      </c>
      <c r="B162" s="168" t="s">
        <v>204</v>
      </c>
      <c r="C162" s="168" t="s">
        <v>205</v>
      </c>
      <c r="D162" s="48" t="s">
        <v>60</v>
      </c>
      <c r="E162" s="50">
        <v>3960</v>
      </c>
      <c r="F162" s="51"/>
      <c r="G162" s="51"/>
      <c r="H162" s="51"/>
      <c r="I162" s="51"/>
      <c r="J162" s="51"/>
      <c r="K162" s="68">
        <f>SUM(E162:F162)-SUM(G162:J162)</f>
        <v>3960</v>
      </c>
      <c r="L162" s="121"/>
      <c r="M162" s="158">
        <v>1</v>
      </c>
      <c r="N162" s="4">
        <f t="shared" si="18"/>
        <v>13200</v>
      </c>
      <c r="O162" s="4">
        <v>3960</v>
      </c>
      <c r="P162" s="4">
        <f t="shared" si="15"/>
        <v>9240</v>
      </c>
      <c r="Q162" s="4"/>
    </row>
    <row r="163" spans="1:18" ht="39.75" customHeight="1" x14ac:dyDescent="0.2">
      <c r="A163" s="168">
        <v>102</v>
      </c>
      <c r="B163" s="168" t="s">
        <v>206</v>
      </c>
      <c r="C163" s="168" t="s">
        <v>207</v>
      </c>
      <c r="D163" s="48" t="s">
        <v>60</v>
      </c>
      <c r="E163" s="50">
        <v>9173</v>
      </c>
      <c r="F163" s="51"/>
      <c r="G163" s="51"/>
      <c r="H163" s="51"/>
      <c r="I163" s="51"/>
      <c r="J163" s="51"/>
      <c r="K163" s="68">
        <f t="shared" si="17"/>
        <v>9173</v>
      </c>
      <c r="L163" s="121"/>
      <c r="M163" s="158">
        <v>1</v>
      </c>
      <c r="N163" s="4">
        <f t="shared" si="18"/>
        <v>30576.666666666664</v>
      </c>
      <c r="O163" s="4">
        <v>9173</v>
      </c>
      <c r="P163" s="4">
        <f t="shared" si="15"/>
        <v>21403.666666666664</v>
      </c>
      <c r="Q163" s="4"/>
    </row>
    <row r="164" spans="1:18" ht="39.75" customHeight="1" x14ac:dyDescent="0.2">
      <c r="A164" s="168">
        <v>602</v>
      </c>
      <c r="B164" s="168" t="s">
        <v>208</v>
      </c>
      <c r="C164" s="168" t="s">
        <v>209</v>
      </c>
      <c r="D164" s="171" t="s">
        <v>60</v>
      </c>
      <c r="E164" s="50">
        <v>5181</v>
      </c>
      <c r="F164" s="51"/>
      <c r="G164" s="51"/>
      <c r="H164" s="51"/>
      <c r="I164" s="51"/>
      <c r="J164" s="51"/>
      <c r="K164" s="68">
        <f t="shared" si="17"/>
        <v>5181</v>
      </c>
      <c r="L164" s="121"/>
      <c r="M164" s="158">
        <v>1</v>
      </c>
      <c r="N164" s="4">
        <v>1816</v>
      </c>
      <c r="O164" s="4">
        <v>6053</v>
      </c>
      <c r="P164" s="4">
        <f t="shared" si="15"/>
        <v>-4237</v>
      </c>
      <c r="Q164" s="4"/>
      <c r="R164" s="4">
        <f>N164/15*42.8</f>
        <v>5181.6533333333327</v>
      </c>
    </row>
    <row r="165" spans="1:18" ht="13.5" thickBot="1" x14ac:dyDescent="0.25">
      <c r="A165" s="172"/>
      <c r="B165" s="172"/>
      <c r="C165" s="172"/>
      <c r="D165" s="71" t="s">
        <v>48</v>
      </c>
      <c r="E165" s="124">
        <f t="shared" ref="E165:K165" si="19">SUM(E153:E164)</f>
        <v>138995</v>
      </c>
      <c r="F165" s="124">
        <f t="shared" si="19"/>
        <v>0</v>
      </c>
      <c r="G165" s="124">
        <f t="shared" si="19"/>
        <v>0</v>
      </c>
      <c r="H165" s="124">
        <f t="shared" si="19"/>
        <v>0</v>
      </c>
      <c r="I165" s="124">
        <f t="shared" si="19"/>
        <v>0</v>
      </c>
      <c r="J165" s="124">
        <f t="shared" si="19"/>
        <v>0</v>
      </c>
      <c r="K165" s="124">
        <f t="shared" si="19"/>
        <v>138995</v>
      </c>
      <c r="L165" s="123"/>
      <c r="M165" s="158">
        <f>SUM(M153:M164)</f>
        <v>12</v>
      </c>
      <c r="N165" s="4"/>
      <c r="P165" s="4">
        <f t="shared" si="15"/>
        <v>0</v>
      </c>
      <c r="Q165" s="4"/>
    </row>
    <row r="166" spans="1:18" x14ac:dyDescent="0.2">
      <c r="D166" s="88"/>
      <c r="E166" s="170"/>
      <c r="F166" s="170"/>
      <c r="G166" s="170"/>
      <c r="H166" s="170"/>
      <c r="I166" s="170"/>
      <c r="J166" s="170"/>
      <c r="K166" s="170"/>
      <c r="M166" s="158"/>
      <c r="N166" s="4"/>
      <c r="P166" s="4">
        <f t="shared" si="15"/>
        <v>0</v>
      </c>
    </row>
    <row r="167" spans="1:18" ht="39.75" customHeight="1" x14ac:dyDescent="0.2">
      <c r="D167" s="88"/>
      <c r="E167" s="170"/>
      <c r="F167" s="170"/>
      <c r="G167" s="170"/>
      <c r="H167" s="170"/>
      <c r="I167" s="170"/>
      <c r="J167" s="170"/>
      <c r="K167" s="170"/>
      <c r="M167" s="158"/>
      <c r="N167" s="4"/>
      <c r="P167" s="4">
        <f t="shared" si="15"/>
        <v>0</v>
      </c>
    </row>
    <row r="168" spans="1:18" x14ac:dyDescent="0.2">
      <c r="D168" s="88"/>
      <c r="E168" s="170"/>
      <c r="F168" s="170"/>
      <c r="G168" s="170"/>
      <c r="H168" s="170"/>
      <c r="I168" s="170"/>
      <c r="J168" s="170"/>
      <c r="K168" s="170"/>
      <c r="M168" s="158"/>
      <c r="N168" s="4"/>
      <c r="P168" s="4">
        <f t="shared" si="15"/>
        <v>0</v>
      </c>
    </row>
    <row r="169" spans="1:18" x14ac:dyDescent="0.2">
      <c r="D169" s="88"/>
      <c r="E169" s="170"/>
      <c r="F169" s="170"/>
      <c r="G169" s="170"/>
      <c r="H169" s="170"/>
      <c r="I169" s="170"/>
      <c r="J169" s="170"/>
      <c r="K169" s="170"/>
      <c r="M169" s="158"/>
      <c r="N169" s="4"/>
      <c r="P169" s="4">
        <f t="shared" si="15"/>
        <v>0</v>
      </c>
    </row>
    <row r="170" spans="1:18" x14ac:dyDescent="0.2">
      <c r="D170" s="88"/>
      <c r="E170" s="170"/>
      <c r="F170" s="170"/>
      <c r="G170" s="170"/>
      <c r="H170" s="170"/>
      <c r="I170" s="170"/>
      <c r="J170" s="170"/>
      <c r="K170" s="170"/>
      <c r="M170" s="158"/>
      <c r="N170" s="4"/>
      <c r="P170" s="4">
        <f t="shared" si="15"/>
        <v>0</v>
      </c>
    </row>
    <row r="171" spans="1:18" ht="13.5" thickBot="1" x14ac:dyDescent="0.25">
      <c r="A171" s="1"/>
      <c r="B171" s="1"/>
      <c r="C171" s="1"/>
      <c r="D171" s="2" t="s">
        <v>0</v>
      </c>
      <c r="E171" s="2"/>
      <c r="F171" s="2"/>
      <c r="G171" s="2"/>
      <c r="H171" s="2"/>
      <c r="I171" s="1"/>
      <c r="J171" s="1"/>
      <c r="K171" s="3"/>
      <c r="L171" s="1"/>
      <c r="M171" s="158"/>
      <c r="N171" s="4"/>
      <c r="P171" s="4">
        <f t="shared" si="15"/>
        <v>0</v>
      </c>
    </row>
    <row r="172" spans="1:18" ht="13.5" thickBot="1" x14ac:dyDescent="0.25">
      <c r="A172" s="1"/>
      <c r="B172" s="1"/>
      <c r="C172" s="1"/>
      <c r="D172" s="5" t="s">
        <v>1</v>
      </c>
      <c r="E172" s="5"/>
      <c r="F172" s="5"/>
      <c r="G172" s="5"/>
      <c r="H172" s="5"/>
      <c r="I172" s="1"/>
      <c r="J172" s="1"/>
      <c r="K172" s="3"/>
      <c r="L172" s="6" t="s">
        <v>210</v>
      </c>
      <c r="M172" s="158"/>
      <c r="N172" s="4"/>
      <c r="P172" s="4">
        <f t="shared" si="15"/>
        <v>0</v>
      </c>
    </row>
    <row r="173" spans="1:18" x14ac:dyDescent="0.2">
      <c r="A173" s="1"/>
      <c r="B173" s="1"/>
      <c r="C173" s="1"/>
      <c r="D173" s="7" t="s">
        <v>3</v>
      </c>
      <c r="E173" s="7"/>
      <c r="F173" s="7"/>
      <c r="G173" s="7"/>
      <c r="H173" s="7"/>
      <c r="I173" s="1"/>
      <c r="J173" s="1"/>
      <c r="K173" s="3"/>
      <c r="L173" s="1"/>
      <c r="M173" s="158"/>
      <c r="N173" s="4"/>
      <c r="P173" s="4">
        <f t="shared" si="15"/>
        <v>0</v>
      </c>
    </row>
    <row r="174" spans="1:18" x14ac:dyDescent="0.2">
      <c r="A174" s="8"/>
      <c r="B174" s="8"/>
      <c r="C174" s="9" t="s">
        <v>77</v>
      </c>
      <c r="D174" s="10"/>
      <c r="E174" s="11"/>
      <c r="F174" s="12"/>
      <c r="G174" s="13"/>
      <c r="H174" s="14"/>
      <c r="I174" s="14"/>
      <c r="J174" s="14"/>
      <c r="K174" s="15"/>
      <c r="L174" s="16"/>
      <c r="M174" s="158"/>
      <c r="N174" s="4"/>
      <c r="P174" s="4">
        <f t="shared" si="15"/>
        <v>0</v>
      </c>
    </row>
    <row r="175" spans="1:18" ht="13.5" thickBot="1" x14ac:dyDescent="0.25">
      <c r="M175" s="158"/>
      <c r="N175" s="4"/>
      <c r="P175" s="4">
        <f t="shared" si="15"/>
        <v>0</v>
      </c>
    </row>
    <row r="176" spans="1:18" ht="13.5" thickBot="1" x14ac:dyDescent="0.25">
      <c r="A176" s="8"/>
      <c r="B176" s="8"/>
      <c r="C176" s="9"/>
      <c r="D176" s="10"/>
      <c r="E176" s="131" t="s">
        <v>5</v>
      </c>
      <c r="F176" s="131"/>
      <c r="G176" s="132" t="s">
        <v>6</v>
      </c>
      <c r="H176" s="132"/>
      <c r="I176" s="132"/>
      <c r="J176" s="132"/>
      <c r="K176" s="15"/>
      <c r="L176" s="16"/>
      <c r="M176" s="158"/>
      <c r="N176" s="4"/>
      <c r="P176" s="4">
        <f t="shared" si="15"/>
        <v>0</v>
      </c>
    </row>
    <row r="177" spans="1:16" ht="13.5" customHeight="1" thickBot="1" x14ac:dyDescent="0.25">
      <c r="A177" s="21" t="s">
        <v>7</v>
      </c>
      <c r="B177" s="22" t="s">
        <v>8</v>
      </c>
      <c r="C177" s="23" t="s">
        <v>9</v>
      </c>
      <c r="D177" s="24" t="s">
        <v>10</v>
      </c>
      <c r="E177" s="25" t="s">
        <v>11</v>
      </c>
      <c r="F177" s="26" t="s">
        <v>12</v>
      </c>
      <c r="G177" s="25" t="s">
        <v>13</v>
      </c>
      <c r="H177" s="26" t="s">
        <v>14</v>
      </c>
      <c r="I177" s="25" t="s">
        <v>12</v>
      </c>
      <c r="J177" s="133" t="s">
        <v>15</v>
      </c>
      <c r="K177" s="134" t="s">
        <v>16</v>
      </c>
      <c r="L177" s="135" t="s">
        <v>17</v>
      </c>
      <c r="M177" s="158"/>
      <c r="N177" s="4"/>
      <c r="P177" s="4">
        <f t="shared" si="15"/>
        <v>0</v>
      </c>
    </row>
    <row r="178" spans="1:16" x14ac:dyDescent="0.2">
      <c r="A178" s="159" t="s">
        <v>18</v>
      </c>
      <c r="B178" s="160"/>
      <c r="C178" s="161"/>
      <c r="D178" s="162"/>
      <c r="E178" s="163"/>
      <c r="F178" s="164"/>
      <c r="G178" s="163"/>
      <c r="H178" s="164"/>
      <c r="I178" s="163"/>
      <c r="J178" s="165"/>
      <c r="K178" s="166"/>
      <c r="L178" s="167"/>
      <c r="M178" s="158"/>
      <c r="N178" s="4"/>
      <c r="P178" s="4">
        <f t="shared" si="15"/>
        <v>0</v>
      </c>
    </row>
    <row r="179" spans="1:16" ht="39.75" customHeight="1" x14ac:dyDescent="0.2">
      <c r="A179" s="120">
        <v>602</v>
      </c>
      <c r="B179" s="120" t="s">
        <v>211</v>
      </c>
      <c r="C179" s="120" t="s">
        <v>212</v>
      </c>
      <c r="D179" s="48" t="s">
        <v>67</v>
      </c>
      <c r="E179" s="173">
        <v>19797</v>
      </c>
      <c r="F179" s="51"/>
      <c r="G179" s="51"/>
      <c r="H179" s="68"/>
      <c r="I179" s="51"/>
      <c r="J179" s="51"/>
      <c r="K179" s="68">
        <f>SUM(E179:F179)-SUM(G179:J179)</f>
        <v>19797</v>
      </c>
      <c r="L179" s="121"/>
      <c r="M179" s="158">
        <v>1</v>
      </c>
      <c r="N179" s="4">
        <f>E179/15*50</f>
        <v>65990</v>
      </c>
      <c r="O179" s="4">
        <v>19447</v>
      </c>
      <c r="P179" s="4">
        <f t="shared" si="15"/>
        <v>46543</v>
      </c>
    </row>
    <row r="180" spans="1:16" ht="39.75" customHeight="1" x14ac:dyDescent="0.2">
      <c r="A180" s="120">
        <v>102</v>
      </c>
      <c r="B180" s="120" t="s">
        <v>213</v>
      </c>
      <c r="C180" s="120" t="s">
        <v>214</v>
      </c>
      <c r="D180" s="48" t="s">
        <v>67</v>
      </c>
      <c r="E180" s="173">
        <v>15493</v>
      </c>
      <c r="F180" s="51"/>
      <c r="G180" s="51"/>
      <c r="H180" s="68"/>
      <c r="I180" s="51"/>
      <c r="J180" s="51"/>
      <c r="K180" s="68">
        <f>SUM(E180:F180)-SUM(G180:J180)</f>
        <v>15493</v>
      </c>
      <c r="L180" s="121"/>
      <c r="M180" s="158">
        <v>1</v>
      </c>
      <c r="N180" s="4">
        <f>E180/15*50</f>
        <v>51643.333333333328</v>
      </c>
      <c r="O180" s="4">
        <v>13987</v>
      </c>
      <c r="P180" s="4">
        <f t="shared" si="15"/>
        <v>37656.333333333328</v>
      </c>
    </row>
    <row r="181" spans="1:16" ht="39.75" customHeight="1" x14ac:dyDescent="0.2">
      <c r="A181" s="120">
        <v>102</v>
      </c>
      <c r="B181" s="120" t="s">
        <v>215</v>
      </c>
      <c r="C181" s="120" t="s">
        <v>216</v>
      </c>
      <c r="D181" s="48" t="s">
        <v>67</v>
      </c>
      <c r="E181" s="173">
        <v>7802</v>
      </c>
      <c r="F181" s="51"/>
      <c r="G181" s="51"/>
      <c r="H181" s="68"/>
      <c r="I181" s="51"/>
      <c r="J181" s="51"/>
      <c r="K181" s="68">
        <f>SUM(E181:F181)-SUM(G181:J181)</f>
        <v>7802</v>
      </c>
      <c r="L181" s="121"/>
      <c r="M181" s="158">
        <v>1</v>
      </c>
      <c r="N181" s="4">
        <f>E181/15*50</f>
        <v>26006.666666666668</v>
      </c>
      <c r="O181" s="4">
        <v>7043</v>
      </c>
      <c r="P181" s="4">
        <f t="shared" si="15"/>
        <v>18963.666666666668</v>
      </c>
    </row>
    <row r="182" spans="1:16" ht="39.75" customHeight="1" x14ac:dyDescent="0.2">
      <c r="A182" s="120">
        <v>102</v>
      </c>
      <c r="B182" s="120" t="s">
        <v>217</v>
      </c>
      <c r="C182" s="120" t="s">
        <v>218</v>
      </c>
      <c r="D182" s="48" t="s">
        <v>60</v>
      </c>
      <c r="E182" s="173">
        <v>6919</v>
      </c>
      <c r="F182" s="51"/>
      <c r="G182" s="51"/>
      <c r="H182" s="68"/>
      <c r="I182" s="51"/>
      <c r="J182" s="51"/>
      <c r="K182" s="68">
        <f>SUM(E182:F182)-SUM(G182:J182)</f>
        <v>6919</v>
      </c>
      <c r="L182" s="121"/>
      <c r="M182" s="158">
        <v>1</v>
      </c>
      <c r="N182" s="4">
        <v>2425</v>
      </c>
      <c r="O182" s="4">
        <f>N182/15*42.8</f>
        <v>6919.3333333333321</v>
      </c>
      <c r="P182" s="4"/>
    </row>
    <row r="183" spans="1:16" ht="39.75" customHeight="1" x14ac:dyDescent="0.2">
      <c r="A183" s="120">
        <v>102</v>
      </c>
      <c r="B183" s="120" t="s">
        <v>219</v>
      </c>
      <c r="C183" s="120" t="s">
        <v>220</v>
      </c>
      <c r="D183" s="48" t="s">
        <v>67</v>
      </c>
      <c r="E183" s="173">
        <v>14750</v>
      </c>
      <c r="F183" s="51"/>
      <c r="G183" s="51"/>
      <c r="H183" s="68"/>
      <c r="I183" s="51"/>
      <c r="J183" s="51"/>
      <c r="K183" s="68">
        <f>SUM(E183:F183)-SUM(G183:J183)</f>
        <v>14750</v>
      </c>
      <c r="L183" s="121"/>
      <c r="M183" s="158">
        <v>1</v>
      </c>
      <c r="N183" s="4">
        <f>E183/15*50</f>
        <v>49166.666666666672</v>
      </c>
      <c r="O183" s="4">
        <v>14750</v>
      </c>
      <c r="P183" s="4">
        <f t="shared" si="15"/>
        <v>34416.666666666672</v>
      </c>
    </row>
    <row r="184" spans="1:16" ht="39.75" customHeight="1" x14ac:dyDescent="0.2">
      <c r="A184" s="120">
        <v>102</v>
      </c>
      <c r="B184" s="120" t="s">
        <v>221</v>
      </c>
      <c r="C184" s="120" t="s">
        <v>222</v>
      </c>
      <c r="D184" s="48" t="s">
        <v>60</v>
      </c>
      <c r="E184" s="173">
        <v>2028</v>
      </c>
      <c r="F184" s="51"/>
      <c r="G184" s="51"/>
      <c r="H184" s="68"/>
      <c r="I184" s="51"/>
      <c r="J184" s="51"/>
      <c r="K184" s="68">
        <f t="shared" ref="K184:K190" si="20">SUM(E184:F184)-SUM(G184:J184)</f>
        <v>2028</v>
      </c>
      <c r="L184" s="121"/>
      <c r="M184" s="158">
        <v>1</v>
      </c>
      <c r="N184" s="4">
        <v>1585</v>
      </c>
      <c r="O184" s="4">
        <f>N184/15*19.2</f>
        <v>2028.8</v>
      </c>
      <c r="P184" s="4"/>
    </row>
    <row r="185" spans="1:16" ht="39.75" customHeight="1" x14ac:dyDescent="0.2">
      <c r="A185" s="120">
        <v>102</v>
      </c>
      <c r="B185" s="120" t="s">
        <v>223</v>
      </c>
      <c r="C185" s="120" t="s">
        <v>224</v>
      </c>
      <c r="D185" s="48" t="s">
        <v>60</v>
      </c>
      <c r="E185" s="173">
        <v>3520</v>
      </c>
      <c r="F185" s="51"/>
      <c r="G185" s="51"/>
      <c r="H185" s="68"/>
      <c r="I185" s="51"/>
      <c r="J185" s="51"/>
      <c r="K185" s="68">
        <f t="shared" si="20"/>
        <v>3520</v>
      </c>
      <c r="L185" s="121"/>
      <c r="M185" s="174">
        <v>1</v>
      </c>
      <c r="N185" s="4">
        <v>2750</v>
      </c>
      <c r="O185" s="4">
        <f>N185/15*19.2</f>
        <v>3520</v>
      </c>
      <c r="P185" s="4"/>
    </row>
    <row r="186" spans="1:16" ht="39.75" customHeight="1" x14ac:dyDescent="0.2">
      <c r="A186" s="120">
        <v>602</v>
      </c>
      <c r="B186" s="120" t="s">
        <v>225</v>
      </c>
      <c r="C186" s="120" t="s">
        <v>226</v>
      </c>
      <c r="D186" s="120" t="s">
        <v>227</v>
      </c>
      <c r="E186" s="173">
        <v>14750</v>
      </c>
      <c r="F186" s="51"/>
      <c r="G186" s="51"/>
      <c r="H186" s="68"/>
      <c r="I186" s="51"/>
      <c r="J186" s="51"/>
      <c r="K186" s="68">
        <f t="shared" si="20"/>
        <v>14750</v>
      </c>
      <c r="L186" s="121"/>
      <c r="M186" s="174">
        <v>1</v>
      </c>
      <c r="N186" s="4">
        <f>E186/15*50</f>
        <v>49166.666666666672</v>
      </c>
      <c r="O186" s="4">
        <v>14750</v>
      </c>
      <c r="P186" s="4">
        <f t="shared" si="15"/>
        <v>34416.666666666672</v>
      </c>
    </row>
    <row r="187" spans="1:16" ht="39.75" customHeight="1" x14ac:dyDescent="0.2">
      <c r="A187" s="120">
        <v>102</v>
      </c>
      <c r="B187" s="120" t="s">
        <v>228</v>
      </c>
      <c r="C187" s="120" t="s">
        <v>229</v>
      </c>
      <c r="D187" s="120" t="s">
        <v>227</v>
      </c>
      <c r="E187" s="173">
        <v>16248</v>
      </c>
      <c r="F187" s="51"/>
      <c r="G187" s="51"/>
      <c r="H187" s="68"/>
      <c r="I187" s="51"/>
      <c r="J187" s="51"/>
      <c r="K187" s="68">
        <f t="shared" si="20"/>
        <v>16248</v>
      </c>
      <c r="L187" s="121"/>
      <c r="M187" s="174">
        <v>1</v>
      </c>
      <c r="N187" s="4">
        <f>E187/15*50</f>
        <v>54160</v>
      </c>
      <c r="O187" s="4">
        <v>12147</v>
      </c>
      <c r="P187" s="4">
        <f t="shared" si="15"/>
        <v>42013</v>
      </c>
    </row>
    <row r="188" spans="1:16" ht="39.75" customHeight="1" x14ac:dyDescent="0.2">
      <c r="A188" s="120">
        <v>102</v>
      </c>
      <c r="B188" s="120" t="s">
        <v>230</v>
      </c>
      <c r="C188" s="120" t="s">
        <v>231</v>
      </c>
      <c r="D188" s="48" t="s">
        <v>154</v>
      </c>
      <c r="E188" s="173">
        <v>28383</v>
      </c>
      <c r="F188" s="51"/>
      <c r="G188" s="51"/>
      <c r="H188" s="68"/>
      <c r="I188" s="51"/>
      <c r="J188" s="51"/>
      <c r="K188" s="68">
        <f t="shared" si="20"/>
        <v>28383</v>
      </c>
      <c r="L188" s="121"/>
      <c r="M188" s="174">
        <v>1</v>
      </c>
      <c r="N188" s="4">
        <f>E188/15*50</f>
        <v>94610</v>
      </c>
      <c r="O188" s="4">
        <v>28383</v>
      </c>
      <c r="P188" s="4">
        <f t="shared" si="15"/>
        <v>66227</v>
      </c>
    </row>
    <row r="189" spans="1:16" ht="39.75" customHeight="1" x14ac:dyDescent="0.2">
      <c r="A189" s="120">
        <v>102</v>
      </c>
      <c r="B189" s="120" t="s">
        <v>232</v>
      </c>
      <c r="C189" s="120" t="s">
        <v>233</v>
      </c>
      <c r="D189" s="48" t="s">
        <v>154</v>
      </c>
      <c r="E189" s="173">
        <v>34613</v>
      </c>
      <c r="F189" s="51"/>
      <c r="G189" s="51"/>
      <c r="H189" s="68"/>
      <c r="I189" s="51"/>
      <c r="J189" s="51"/>
      <c r="K189" s="68">
        <f t="shared" si="20"/>
        <v>34613</v>
      </c>
      <c r="L189" s="175"/>
      <c r="M189" s="174">
        <v>1</v>
      </c>
      <c r="N189" s="4">
        <f>E189/15*50</f>
        <v>115376.66666666667</v>
      </c>
      <c r="O189" s="176">
        <v>34613</v>
      </c>
      <c r="P189" s="4">
        <f t="shared" si="15"/>
        <v>80763.666666666672</v>
      </c>
    </row>
    <row r="190" spans="1:16" ht="39.75" customHeight="1" x14ac:dyDescent="0.2">
      <c r="A190" s="120">
        <v>102</v>
      </c>
      <c r="B190" s="120" t="s">
        <v>234</v>
      </c>
      <c r="C190" s="120" t="s">
        <v>235</v>
      </c>
      <c r="D190" s="48" t="s">
        <v>154</v>
      </c>
      <c r="E190" s="173">
        <v>48957</v>
      </c>
      <c r="F190" s="51"/>
      <c r="G190" s="51"/>
      <c r="H190" s="68"/>
      <c r="I190" s="51"/>
      <c r="J190" s="51"/>
      <c r="K190" s="68">
        <f t="shared" si="20"/>
        <v>48957</v>
      </c>
      <c r="L190" s="121"/>
      <c r="M190" s="174">
        <v>1</v>
      </c>
      <c r="N190" s="4">
        <f>E190/15*50</f>
        <v>163190</v>
      </c>
      <c r="O190" s="177">
        <v>48957</v>
      </c>
      <c r="P190" s="4">
        <f t="shared" si="15"/>
        <v>114233</v>
      </c>
    </row>
    <row r="191" spans="1:16" ht="13.5" thickBot="1" x14ac:dyDescent="0.25">
      <c r="D191" s="71" t="s">
        <v>48</v>
      </c>
      <c r="E191" s="124">
        <f t="shared" ref="E191:K191" si="21">SUM(E179:E190)</f>
        <v>213260</v>
      </c>
      <c r="F191" s="124">
        <f t="shared" si="21"/>
        <v>0</v>
      </c>
      <c r="G191" s="124">
        <f t="shared" si="21"/>
        <v>0</v>
      </c>
      <c r="H191" s="124">
        <f t="shared" si="21"/>
        <v>0</v>
      </c>
      <c r="I191" s="124">
        <f t="shared" si="21"/>
        <v>0</v>
      </c>
      <c r="J191" s="124">
        <f t="shared" si="21"/>
        <v>0</v>
      </c>
      <c r="K191" s="124">
        <f t="shared" si="21"/>
        <v>213260</v>
      </c>
      <c r="M191" s="153">
        <f>SUM(M179:M190)</f>
        <v>12</v>
      </c>
    </row>
    <row r="192" spans="1:16" x14ac:dyDescent="0.2">
      <c r="D192" s="88"/>
      <c r="E192" s="170"/>
      <c r="F192" s="170"/>
      <c r="G192" s="170"/>
      <c r="H192" s="170"/>
      <c r="I192" s="170"/>
      <c r="J192" s="170"/>
      <c r="K192" s="170"/>
      <c r="M192" s="158"/>
    </row>
    <row r="193" spans="4:17" x14ac:dyDescent="0.2">
      <c r="M193" s="158"/>
      <c r="N193" s="4">
        <f>SUM(N9:N192)</f>
        <v>4189645.9999999986</v>
      </c>
      <c r="O193" s="4">
        <f>SUM(O9:O192)</f>
        <v>1266126.1333333333</v>
      </c>
      <c r="P193" s="4"/>
      <c r="Q193" s="4"/>
    </row>
    <row r="194" spans="4:17" x14ac:dyDescent="0.2">
      <c r="E194" s="178">
        <f t="shared" ref="E194:K194" si="22">E22+E45+E70+E96+E119+E142+E165+E191</f>
        <v>1271969</v>
      </c>
      <c r="F194" s="178">
        <f t="shared" si="22"/>
        <v>0</v>
      </c>
      <c r="G194" s="178">
        <f t="shared" si="22"/>
        <v>0</v>
      </c>
      <c r="H194" s="178">
        <f t="shared" si="22"/>
        <v>1500</v>
      </c>
      <c r="I194" s="178">
        <f t="shared" si="22"/>
        <v>0</v>
      </c>
      <c r="J194" s="178">
        <f t="shared" si="22"/>
        <v>0</v>
      </c>
      <c r="K194" s="178">
        <f t="shared" si="22"/>
        <v>1270469</v>
      </c>
      <c r="M194" s="178">
        <f>M22+M45+M70+M96+M119+M142+M165+M191</f>
        <v>100</v>
      </c>
      <c r="N194" s="179"/>
    </row>
    <row r="195" spans="4:17" x14ac:dyDescent="0.2">
      <c r="D195" s="180" t="s">
        <v>236</v>
      </c>
      <c r="E195" s="181">
        <f>E194+F194</f>
        <v>1271969</v>
      </c>
      <c r="F195" s="182"/>
      <c r="H195" s="180" t="s">
        <v>237</v>
      </c>
      <c r="J195" s="170">
        <f>G194+H194+I194+J194</f>
        <v>1500</v>
      </c>
      <c r="M195" s="154"/>
    </row>
    <row r="196" spans="4:17" x14ac:dyDescent="0.2">
      <c r="M196" s="154"/>
    </row>
    <row r="197" spans="4:17" x14ac:dyDescent="0.2">
      <c r="M197" s="154"/>
    </row>
    <row r="198" spans="4:17" x14ac:dyDescent="0.2">
      <c r="G198" s="183"/>
      <c r="H198" s="184"/>
      <c r="I198" s="184"/>
      <c r="J198" s="184"/>
      <c r="K198" s="185"/>
      <c r="L198" s="186"/>
      <c r="M198" s="187"/>
    </row>
    <row r="199" spans="4:17" x14ac:dyDescent="0.2">
      <c r="G199" s="183"/>
      <c r="H199" s="188"/>
      <c r="I199" s="184"/>
      <c r="J199" s="184"/>
      <c r="K199" s="185"/>
      <c r="L199" s="186"/>
      <c r="M199" s="186"/>
    </row>
    <row r="200" spans="4:17" x14ac:dyDescent="0.2">
      <c r="G200" s="183" t="s">
        <v>238</v>
      </c>
      <c r="H200" s="184" t="s">
        <v>239</v>
      </c>
      <c r="I200" s="184" t="s">
        <v>240</v>
      </c>
      <c r="J200" s="184"/>
      <c r="K200" s="185"/>
      <c r="L200" s="186"/>
      <c r="M200" s="187"/>
    </row>
    <row r="201" spans="4:17" x14ac:dyDescent="0.2">
      <c r="G201" s="183"/>
      <c r="H201" s="184"/>
      <c r="I201" s="184"/>
      <c r="J201" s="184"/>
      <c r="K201" s="185"/>
      <c r="L201" s="186"/>
      <c r="M201" s="186"/>
    </row>
    <row r="202" spans="4:17" x14ac:dyDescent="0.2">
      <c r="G202" s="183"/>
      <c r="H202" s="184"/>
      <c r="I202" s="184"/>
      <c r="J202" s="184"/>
      <c r="K202" s="185"/>
      <c r="L202" s="187"/>
      <c r="M202" s="186"/>
    </row>
    <row r="203" spans="4:17" x14ac:dyDescent="0.2">
      <c r="E203"/>
      <c r="G203" s="186"/>
      <c r="H203" s="186"/>
      <c r="I203" s="186"/>
      <c r="J203" s="186"/>
      <c r="K203" s="183"/>
      <c r="L203" s="186"/>
      <c r="M203" s="186"/>
    </row>
    <row r="204" spans="4:17" x14ac:dyDescent="0.2">
      <c r="G204" s="183"/>
      <c r="H204" s="184" t="s">
        <v>159</v>
      </c>
      <c r="I204" s="184"/>
      <c r="J204" s="184"/>
      <c r="K204" s="185"/>
      <c r="L204" s="186"/>
      <c r="M204" s="186"/>
    </row>
    <row r="205" spans="4:17" x14ac:dyDescent="0.2">
      <c r="G205" s="183"/>
      <c r="H205" s="184"/>
      <c r="I205" s="184"/>
      <c r="J205" s="184"/>
      <c r="K205" s="189"/>
      <c r="L205" s="186"/>
      <c r="M205" s="186"/>
    </row>
    <row r="206" spans="4:17" x14ac:dyDescent="0.2">
      <c r="G206" s="183">
        <f>E190*2</f>
        <v>97914</v>
      </c>
      <c r="H206" s="184"/>
      <c r="I206" s="184"/>
      <c r="J206" s="184"/>
      <c r="K206" s="185"/>
      <c r="L206" s="186"/>
      <c r="M206" s="186"/>
    </row>
    <row r="210" spans="3:11" x14ac:dyDescent="0.2">
      <c r="C210" s="190" t="s">
        <v>241</v>
      </c>
      <c r="D210" s="191">
        <f>E17+E18+E19+E20+E21+E33+E34+E35+E36+E37+E38+E62+E63+E64+E65+E66+E67+E68+E69+E82+E83+E84+E86+E87+E90+E91+E92+E93+E94+E95+E108+E110+E111+E112+E114+E115+E117+E118+E131+E133+E134+E135+E136+E138+E139+E140+E141+E153+E154+E156+E157+E158+E159+E160+E161+E162+E163+E180+E181+E182+E183+E184+E185+E187+E188+E189+E190+F184+F185</f>
        <v>734930</v>
      </c>
    </row>
    <row r="211" spans="3:11" x14ac:dyDescent="0.2">
      <c r="C211" s="192" t="s">
        <v>242</v>
      </c>
      <c r="D211" s="193">
        <f>E39+E40+E41+E42+E43+E44+E55+E56+E57+E58+E59+E60+E61+E109+E113+E130+E137+E155+E164+E179+F164+E186</f>
        <v>306578</v>
      </c>
    </row>
    <row r="212" spans="3:11" x14ac:dyDescent="0.2">
      <c r="C212" s="194" t="s">
        <v>243</v>
      </c>
      <c r="D212" s="195">
        <f>E9++E10+E11+E12+E13+E14+E15+E16+E88+E89+E116+E132</f>
        <v>230461</v>
      </c>
    </row>
    <row r="213" spans="3:11" x14ac:dyDescent="0.2">
      <c r="C213" s="196" t="s">
        <v>244</v>
      </c>
      <c r="D213" s="197">
        <v>0</v>
      </c>
      <c r="I213" s="198"/>
    </row>
    <row r="215" spans="3:11" x14ac:dyDescent="0.2">
      <c r="D215" s="199">
        <f>SUM(D210:D214)</f>
        <v>1271969</v>
      </c>
      <c r="F215" s="154"/>
      <c r="K215" s="200"/>
    </row>
    <row r="217" spans="3:11" x14ac:dyDescent="0.2">
      <c r="D217" s="154"/>
    </row>
    <row r="292" spans="11:11" x14ac:dyDescent="0.2">
      <c r="K292" s="130" t="s">
        <v>245</v>
      </c>
    </row>
  </sheetData>
  <sheetProtection selectLockedCells="1" selectUnlockedCells="1"/>
  <mergeCells count="128">
    <mergeCell ref="G177:G178"/>
    <mergeCell ref="H177:H178"/>
    <mergeCell ref="I177:I178"/>
    <mergeCell ref="J177:J178"/>
    <mergeCell ref="K177:K178"/>
    <mergeCell ref="L177:L178"/>
    <mergeCell ref="D171:H171"/>
    <mergeCell ref="D172:H172"/>
    <mergeCell ref="D173:H173"/>
    <mergeCell ref="E176:F176"/>
    <mergeCell ref="G176:J176"/>
    <mergeCell ref="B177:B178"/>
    <mergeCell ref="C177:C178"/>
    <mergeCell ref="D177:D178"/>
    <mergeCell ref="E177:E178"/>
    <mergeCell ref="F177:F178"/>
    <mergeCell ref="G151:G152"/>
    <mergeCell ref="H151:H152"/>
    <mergeCell ref="I151:I152"/>
    <mergeCell ref="J151:J152"/>
    <mergeCell ref="K151:K152"/>
    <mergeCell ref="L151:L152"/>
    <mergeCell ref="D145:H145"/>
    <mergeCell ref="D146:H146"/>
    <mergeCell ref="D147:H147"/>
    <mergeCell ref="E150:F150"/>
    <mergeCell ref="G150:J150"/>
    <mergeCell ref="B151:B152"/>
    <mergeCell ref="C151:C152"/>
    <mergeCell ref="D151:D152"/>
    <mergeCell ref="E151:E152"/>
    <mergeCell ref="F151:F152"/>
    <mergeCell ref="G128:G129"/>
    <mergeCell ref="H128:H129"/>
    <mergeCell ref="I128:I129"/>
    <mergeCell ref="J128:J129"/>
    <mergeCell ref="K128:K129"/>
    <mergeCell ref="L128:L129"/>
    <mergeCell ref="D122:H122"/>
    <mergeCell ref="D123:H123"/>
    <mergeCell ref="D124:H124"/>
    <mergeCell ref="E127:F127"/>
    <mergeCell ref="G127:J127"/>
    <mergeCell ref="B128:B129"/>
    <mergeCell ref="C128:C129"/>
    <mergeCell ref="D128:D129"/>
    <mergeCell ref="E128:E129"/>
    <mergeCell ref="F128:F129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AGUINALDO 2021</vt:lpstr>
      <vt:lpstr>'AGUINALDO 2021'!Área_de_impresión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2022-01-03T19:14:17Z</dcterms:created>
  <dcterms:modified xsi:type="dcterms:W3CDTF">2022-01-03T19:14:54Z</dcterms:modified>
</cp:coreProperties>
</file>